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<sst xmlns="http://schemas.openxmlformats.org/spreadsheetml/2006/main" count="76" uniqueCount="29">
  <si>
    <t>ПРОГНОЗ</t>
  </si>
  <si>
    <t>баланса электроэнергии и мощности Молдавской энергосистемы (Правобережье)</t>
  </si>
  <si>
    <t>Потребление</t>
  </si>
  <si>
    <t>КоГЭС</t>
  </si>
  <si>
    <t>AO CET-2</t>
  </si>
  <si>
    <t>AO CET-1</t>
  </si>
  <si>
    <t xml:space="preserve"> АО CET Nord</t>
  </si>
  <si>
    <t>АО "Энергоком"</t>
  </si>
  <si>
    <t>Прочие источ.</t>
  </si>
  <si>
    <t>(прогноз)</t>
  </si>
  <si>
    <t>еженедельно</t>
  </si>
  <si>
    <t>ООO "Молдоватрансгаз"</t>
  </si>
  <si>
    <t>за месяц</t>
  </si>
  <si>
    <t>млн.кВт.ч</t>
  </si>
  <si>
    <t>за сутки</t>
  </si>
  <si>
    <t>тыс.кВт.ч</t>
  </si>
  <si>
    <t>максимум</t>
  </si>
  <si>
    <t>МВт</t>
  </si>
  <si>
    <t>без уч. пот.</t>
  </si>
  <si>
    <t>ÎCS "GNF Furnizare Energie" SRL</t>
  </si>
  <si>
    <t>Î.C.S. "RED Union Fenosa"</t>
  </si>
  <si>
    <t xml:space="preserve">S.A "FEE Nord" </t>
  </si>
  <si>
    <t>S.A. "RED Nord"</t>
  </si>
  <si>
    <t>S.A. "RED Nord-Vest"</t>
  </si>
  <si>
    <t>S.A. "LAFARGE CIMENT"</t>
  </si>
  <si>
    <t>Технологические потери МЭ</t>
  </si>
  <si>
    <t>ИТОГО</t>
  </si>
  <si>
    <t>средне-сут</t>
  </si>
  <si>
    <t>на август 2016 г.  с разбивкой по Поставщикам.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</si>
</sst>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00_р_._-;\-* #,##0.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6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i/>
      <sz val="10"/>
      <name val="Arial Cyr"/>
      <family val="2"/>
    </font>
    <font>
      <sz val="10"/>
      <color indexed="9"/>
      <name val="Arial Cyr"/>
      <family val="2"/>
    </font>
    <font>
      <b/>
      <sz val="11"/>
      <color indexed="9"/>
      <name val="Arial Cyr"/>
      <family val="0"/>
    </font>
    <font>
      <sz val="11"/>
      <color indexed="9"/>
      <name val="Arial Cyr"/>
      <family val="0"/>
    </font>
    <font>
      <b/>
      <i/>
      <sz val="11"/>
      <color indexed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2"/>
    </font>
    <font>
      <sz val="11"/>
      <color indexed="10"/>
      <name val="Arial Cyr"/>
      <family val="2"/>
    </font>
    <font>
      <b/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6" fillId="0" borderId="5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172" fontId="7" fillId="2" borderId="2" xfId="0" applyNumberFormat="1" applyFont="1" applyFill="1" applyBorder="1" applyAlignment="1">
      <alignment horizontal="center"/>
    </xf>
    <xf numFmtId="172" fontId="8" fillId="2" borderId="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73" fontId="7" fillId="2" borderId="7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3" fillId="0" borderId="6" xfId="0" applyFont="1" applyBorder="1" applyAlignment="1">
      <alignment/>
    </xf>
    <xf numFmtId="172" fontId="10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/>
    </xf>
    <xf numFmtId="1" fontId="10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5" xfId="0" applyBorder="1" applyAlignment="1">
      <alignment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172" fontId="10" fillId="0" borderId="7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17" fontId="3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4" fillId="2" borderId="7" xfId="0" applyFont="1" applyFill="1" applyBorder="1" applyAlignment="1">
      <alignment/>
    </xf>
    <xf numFmtId="172" fontId="7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173" fontId="9" fillId="2" borderId="7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172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174" fontId="11" fillId="0" borderId="7" xfId="0" applyNumberFormat="1" applyFont="1" applyBorder="1" applyAlignment="1">
      <alignment horizontal="center"/>
    </xf>
    <xf numFmtId="173" fontId="12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2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72" fontId="13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73" fontId="10" fillId="0" borderId="7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 quotePrefix="1">
      <alignment horizontal="left"/>
    </xf>
    <xf numFmtId="0" fontId="0" fillId="0" borderId="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tabSelected="1" zoomScale="75" zoomScaleNormal="75" workbookViewId="0" topLeftCell="A1">
      <selection activeCell="D3" sqref="D3"/>
    </sheetView>
  </sheetViews>
  <sheetFormatPr defaultColWidth="9.00390625" defaultRowHeight="12.75"/>
  <cols>
    <col min="1" max="1" width="12.75390625" style="0" customWidth="1"/>
    <col min="2" max="2" width="46.375" style="0" customWidth="1"/>
    <col min="3" max="4" width="12.75390625" style="0" customWidth="1"/>
    <col min="5" max="6" width="13.75390625" style="0" bestFit="1" customWidth="1"/>
    <col min="7" max="7" width="14.375" style="0" bestFit="1" customWidth="1"/>
    <col min="8" max="9" width="12.75390625" style="0" customWidth="1"/>
    <col min="10" max="10" width="13.875" style="0" bestFit="1" customWidth="1"/>
    <col min="11" max="11" width="16.625" style="0" bestFit="1" customWidth="1"/>
    <col min="12" max="12" width="14.625" style="0" bestFit="1" customWidth="1"/>
    <col min="13" max="16384" width="12.75390625" style="0" customWidth="1"/>
  </cols>
  <sheetData>
    <row r="1" spans="2:6" ht="15.75">
      <c r="B1" s="1"/>
      <c r="F1" s="2" t="s">
        <v>0</v>
      </c>
    </row>
    <row r="2" spans="2:12" ht="15">
      <c r="B2" s="1"/>
      <c r="D2" s="3" t="s">
        <v>1</v>
      </c>
      <c r="E2" s="4"/>
      <c r="F2" s="4"/>
      <c r="G2" s="4"/>
      <c r="H2" s="4"/>
      <c r="I2" s="4"/>
      <c r="J2" s="4"/>
      <c r="K2" s="4"/>
      <c r="L2" s="4"/>
    </row>
    <row r="3" spans="2:11" ht="15">
      <c r="B3" s="1"/>
      <c r="D3" s="3" t="s">
        <v>28</v>
      </c>
      <c r="E3" s="4"/>
      <c r="F3" s="4"/>
      <c r="G3" s="4"/>
      <c r="H3" s="4"/>
      <c r="I3" s="4"/>
      <c r="J3" s="5"/>
      <c r="K3" s="5"/>
    </row>
    <row r="4" ht="13.5" thickBot="1">
      <c r="B4" s="1"/>
    </row>
    <row r="5" spans="2:12" ht="12.75">
      <c r="B5" s="38"/>
      <c r="C5" s="39"/>
      <c r="D5" s="39"/>
      <c r="E5" s="24" t="s">
        <v>2</v>
      </c>
      <c r="F5" s="40" t="s">
        <v>2</v>
      </c>
      <c r="G5" s="41"/>
      <c r="H5" s="6"/>
      <c r="I5" s="42"/>
      <c r="J5" s="42"/>
      <c r="K5" s="24"/>
      <c r="L5" s="42"/>
    </row>
    <row r="6" spans="2:12" ht="12.75">
      <c r="B6" s="7"/>
      <c r="C6" s="43"/>
      <c r="D6" s="43"/>
      <c r="E6" s="44">
        <v>42217</v>
      </c>
      <c r="F6" s="44">
        <v>42583</v>
      </c>
      <c r="G6" s="45" t="s">
        <v>3</v>
      </c>
      <c r="H6" s="7" t="s">
        <v>4</v>
      </c>
      <c r="I6" s="46" t="s">
        <v>5</v>
      </c>
      <c r="J6" s="47" t="s">
        <v>6</v>
      </c>
      <c r="K6" s="48" t="s">
        <v>7</v>
      </c>
      <c r="L6" s="48" t="s">
        <v>8</v>
      </c>
    </row>
    <row r="7" spans="2:12" ht="13.5" thickBot="1">
      <c r="B7" s="8"/>
      <c r="C7" s="32"/>
      <c r="D7" s="32"/>
      <c r="E7" s="49"/>
      <c r="F7" s="50" t="s">
        <v>9</v>
      </c>
      <c r="G7" s="9" t="s">
        <v>10</v>
      </c>
      <c r="H7" s="10"/>
      <c r="I7" s="11"/>
      <c r="J7" s="51"/>
      <c r="K7" s="48"/>
      <c r="L7" s="51"/>
    </row>
    <row r="8" spans="2:12" ht="12.75">
      <c r="B8" s="17"/>
      <c r="C8" s="13"/>
      <c r="D8" s="13"/>
      <c r="E8" s="13"/>
      <c r="F8" s="13"/>
      <c r="G8" s="13"/>
      <c r="H8" s="13"/>
      <c r="I8" s="13"/>
      <c r="J8" s="13"/>
      <c r="K8" s="12"/>
      <c r="L8" s="13"/>
    </row>
    <row r="9" spans="2:12" ht="15">
      <c r="B9" s="14" t="s">
        <v>11</v>
      </c>
      <c r="C9" s="52" t="s">
        <v>12</v>
      </c>
      <c r="D9" s="52" t="s">
        <v>13</v>
      </c>
      <c r="E9" s="53"/>
      <c r="F9" s="16">
        <f>L9</f>
        <v>0</v>
      </c>
      <c r="G9" s="16"/>
      <c r="H9" s="16"/>
      <c r="I9" s="16"/>
      <c r="J9" s="16"/>
      <c r="K9" s="16"/>
      <c r="L9" s="16">
        <f>L12*0.962</f>
        <v>0</v>
      </c>
    </row>
    <row r="10" spans="2:12" ht="14.25" hidden="1">
      <c r="B10" s="17"/>
      <c r="C10" s="52" t="s">
        <v>14</v>
      </c>
      <c r="D10" s="52" t="s">
        <v>15</v>
      </c>
      <c r="E10" s="18"/>
      <c r="F10" s="18">
        <f>L10</f>
        <v>0</v>
      </c>
      <c r="G10" s="18"/>
      <c r="H10" s="18"/>
      <c r="I10" s="18"/>
      <c r="J10" s="18"/>
      <c r="K10" s="18"/>
      <c r="L10" s="18">
        <f>L9/30*1000</f>
        <v>0</v>
      </c>
    </row>
    <row r="11" spans="2:12" ht="15" hidden="1">
      <c r="B11" s="15"/>
      <c r="C11" s="54" t="s">
        <v>16</v>
      </c>
      <c r="D11" s="52" t="s">
        <v>17</v>
      </c>
      <c r="E11" s="55"/>
      <c r="F11" s="16">
        <f>L11</f>
        <v>0</v>
      </c>
      <c r="G11" s="16"/>
      <c r="H11" s="18"/>
      <c r="I11" s="16"/>
      <c r="J11" s="16"/>
      <c r="K11" s="16"/>
      <c r="L11" s="56">
        <f>L10/24</f>
        <v>0</v>
      </c>
    </row>
    <row r="12" spans="2:12" ht="15" hidden="1">
      <c r="B12" s="17"/>
      <c r="C12" s="13" t="s">
        <v>18</v>
      </c>
      <c r="D12" s="52" t="s">
        <v>13</v>
      </c>
      <c r="E12" s="57"/>
      <c r="F12" s="19">
        <f>L12</f>
        <v>0</v>
      </c>
      <c r="G12" s="19"/>
      <c r="H12" s="19"/>
      <c r="I12" s="19"/>
      <c r="J12" s="19"/>
      <c r="K12" s="58"/>
      <c r="L12" s="19">
        <v>0</v>
      </c>
    </row>
    <row r="13" spans="2:12" ht="15" hidden="1" thickBot="1">
      <c r="B13" s="20"/>
      <c r="C13" s="59"/>
      <c r="D13" s="59"/>
      <c r="E13" s="21"/>
      <c r="F13" s="21"/>
      <c r="G13" s="22"/>
      <c r="H13" s="22"/>
      <c r="I13" s="60"/>
      <c r="J13" s="22"/>
      <c r="K13" s="22"/>
      <c r="L13" s="22"/>
    </row>
    <row r="14" spans="2:12" ht="15" hidden="1">
      <c r="B14" s="33" t="s">
        <v>19</v>
      </c>
      <c r="C14" s="27"/>
      <c r="D14" s="27"/>
      <c r="E14" s="61"/>
      <c r="F14" s="35"/>
      <c r="G14" s="35"/>
      <c r="H14" s="35"/>
      <c r="I14" s="25"/>
      <c r="J14" s="35"/>
      <c r="K14" s="35"/>
      <c r="L14" s="35"/>
    </row>
    <row r="15" spans="2:12" ht="14.25" hidden="1">
      <c r="B15" s="26"/>
      <c r="C15" s="27" t="s">
        <v>14</v>
      </c>
      <c r="D15" s="27" t="s">
        <v>15</v>
      </c>
      <c r="E15" s="28">
        <f>E17/31*1000</f>
        <v>7510.392322580646</v>
      </c>
      <c r="F15" s="28">
        <f>F17/31*1000</f>
        <v>6680.054838709678</v>
      </c>
      <c r="G15" s="28">
        <f>G17/15*1000</f>
        <v>389.8666666666666</v>
      </c>
      <c r="H15" s="28">
        <f>H17/10*1000</f>
        <v>0</v>
      </c>
      <c r="I15" s="28">
        <f>I17/31*1000</f>
        <v>0</v>
      </c>
      <c r="J15" s="28">
        <f>J17/31*1000</f>
        <v>0</v>
      </c>
      <c r="K15" s="28">
        <f>K17/31*1000</f>
        <v>6491.409677419354</v>
      </c>
      <c r="L15" s="29"/>
    </row>
    <row r="16" spans="2:12" ht="15.75" thickBot="1">
      <c r="B16" s="30"/>
      <c r="C16" s="31" t="s">
        <v>16</v>
      </c>
      <c r="D16" s="27" t="s">
        <v>17</v>
      </c>
      <c r="E16" s="62">
        <v>436</v>
      </c>
      <c r="F16" s="29">
        <f>H16+I16+L16+J16+K16</f>
        <v>380</v>
      </c>
      <c r="G16" s="29">
        <f>16*0.7122</f>
        <v>11.3952</v>
      </c>
      <c r="H16" s="29">
        <f>0*0.7472</f>
        <v>0</v>
      </c>
      <c r="I16" s="29">
        <f>0*0.7472</f>
        <v>0</v>
      </c>
      <c r="J16" s="29">
        <f>0*0.7472</f>
        <v>0</v>
      </c>
      <c r="K16" s="29">
        <f>380-J16-H16-I16</f>
        <v>380</v>
      </c>
      <c r="L16" s="29"/>
    </row>
    <row r="17" spans="2:12" ht="15">
      <c r="B17" s="26"/>
      <c r="C17" s="24" t="s">
        <v>12</v>
      </c>
      <c r="D17" s="24" t="s">
        <v>13</v>
      </c>
      <c r="E17" s="63">
        <v>232.822162</v>
      </c>
      <c r="F17" s="64">
        <f>G17+H17+I17+J17+L17+K17</f>
        <v>207.0817</v>
      </c>
      <c r="G17" s="63">
        <v>5.848</v>
      </c>
      <c r="H17" s="63">
        <v>0</v>
      </c>
      <c r="I17" s="63">
        <v>0</v>
      </c>
      <c r="J17" s="63">
        <v>0</v>
      </c>
      <c r="K17" s="65">
        <v>201.2337</v>
      </c>
      <c r="L17" s="66"/>
    </row>
    <row r="18" spans="2:12" ht="15" thickBot="1">
      <c r="B18" s="26"/>
      <c r="C18" s="32"/>
      <c r="D18" s="32"/>
      <c r="E18" s="67"/>
      <c r="F18" s="68"/>
      <c r="G18" s="68"/>
      <c r="H18" s="69"/>
      <c r="I18" s="69"/>
      <c r="J18" s="69"/>
      <c r="K18" s="68"/>
      <c r="L18" s="69"/>
    </row>
    <row r="19" spans="2:12" ht="15">
      <c r="B19" s="33" t="s">
        <v>20</v>
      </c>
      <c r="C19" s="27"/>
      <c r="D19" s="27"/>
      <c r="E19" s="61"/>
      <c r="F19" s="35"/>
      <c r="G19" s="35"/>
      <c r="H19" s="35"/>
      <c r="I19" s="35"/>
      <c r="J19" s="35"/>
      <c r="K19" s="35"/>
      <c r="L19" s="35"/>
    </row>
    <row r="20" spans="2:12" ht="14.25">
      <c r="B20" s="26"/>
      <c r="C20" s="27" t="s">
        <v>14</v>
      </c>
      <c r="D20" s="27" t="s">
        <v>15</v>
      </c>
      <c r="E20" s="28"/>
      <c r="F20" s="28">
        <f>F22/31*1000</f>
        <v>758.7590322580645</v>
      </c>
      <c r="G20" s="28">
        <f>G22/15*1000</f>
        <v>0</v>
      </c>
      <c r="H20" s="28">
        <f>H22/31*1000</f>
        <v>0</v>
      </c>
      <c r="I20" s="28">
        <f>I22/31*1000</f>
        <v>0</v>
      </c>
      <c r="J20" s="28">
        <f>J22/31*1000</f>
        <v>0</v>
      </c>
      <c r="K20" s="28">
        <f>K22/31*1000</f>
        <v>758.7590322580645</v>
      </c>
      <c r="L20" s="29"/>
    </row>
    <row r="21" spans="2:12" ht="15" thickBot="1">
      <c r="B21" s="26"/>
      <c r="C21" s="31" t="s">
        <v>16</v>
      </c>
      <c r="D21" s="27" t="s">
        <v>17</v>
      </c>
      <c r="E21" s="62"/>
      <c r="F21" s="29">
        <f>H21+I21+L21+J21+K21</f>
        <v>35</v>
      </c>
      <c r="G21" s="29">
        <v>0</v>
      </c>
      <c r="H21" s="29">
        <v>0</v>
      </c>
      <c r="I21" s="29">
        <v>0</v>
      </c>
      <c r="J21" s="29">
        <v>0</v>
      </c>
      <c r="K21" s="29">
        <v>35</v>
      </c>
      <c r="L21" s="29"/>
    </row>
    <row r="22" spans="2:12" ht="15">
      <c r="B22" s="26"/>
      <c r="C22" s="24" t="s">
        <v>12</v>
      </c>
      <c r="D22" s="24" t="s">
        <v>13</v>
      </c>
      <c r="E22" s="62"/>
      <c r="F22" s="64">
        <f>G22+H22+I22+J22+L22+K22</f>
        <v>23.52153</v>
      </c>
      <c r="G22" s="63">
        <v>0</v>
      </c>
      <c r="H22" s="63">
        <v>0</v>
      </c>
      <c r="I22" s="63">
        <v>0</v>
      </c>
      <c r="J22" s="63">
        <v>0</v>
      </c>
      <c r="K22" s="65">
        <v>23.52153</v>
      </c>
      <c r="L22" s="66"/>
    </row>
    <row r="23" spans="2:12" ht="15" thickBot="1">
      <c r="B23" s="8"/>
      <c r="C23" s="32"/>
      <c r="D23" s="32"/>
      <c r="E23" s="67"/>
      <c r="F23" s="68"/>
      <c r="G23" s="68"/>
      <c r="H23" s="69"/>
      <c r="I23" s="69"/>
      <c r="J23" s="69"/>
      <c r="K23" s="68"/>
      <c r="L23" s="69"/>
    </row>
    <row r="24" spans="2:12" ht="15">
      <c r="B24" s="34" t="s">
        <v>21</v>
      </c>
      <c r="C24" s="27"/>
      <c r="D24" s="27"/>
      <c r="E24" s="61"/>
      <c r="F24" s="35"/>
      <c r="G24" s="35"/>
      <c r="H24" s="35"/>
      <c r="I24" s="35"/>
      <c r="J24" s="35"/>
      <c r="K24" s="35"/>
      <c r="L24" s="35"/>
    </row>
    <row r="25" spans="2:12" ht="14.25">
      <c r="B25" s="26"/>
      <c r="C25" s="27" t="s">
        <v>14</v>
      </c>
      <c r="D25" s="27" t="s">
        <v>15</v>
      </c>
      <c r="E25" s="28">
        <f>E27/31*1000</f>
        <v>2640.880322580645</v>
      </c>
      <c r="F25" s="28">
        <f>F27/31*1000</f>
        <v>2338.709677419355</v>
      </c>
      <c r="G25" s="28">
        <f>G27/15*1000</f>
        <v>172.33333333333334</v>
      </c>
      <c r="H25" s="28">
        <f>H27/10*1000</f>
        <v>0</v>
      </c>
      <c r="I25" s="28">
        <f>I27/31*1000</f>
        <v>0</v>
      </c>
      <c r="J25" s="28">
        <f>J27/31*1000</f>
        <v>0</v>
      </c>
      <c r="K25" s="28">
        <f>K27/31*1000</f>
        <v>2201.5483870967746</v>
      </c>
      <c r="L25" s="28">
        <f>L27/31*1000</f>
        <v>53.774193548387096</v>
      </c>
    </row>
    <row r="26" spans="2:12" ht="15.75" thickBot="1">
      <c r="B26" s="30"/>
      <c r="C26" s="31" t="s">
        <v>16</v>
      </c>
      <c r="D26" s="27" t="s">
        <v>17</v>
      </c>
      <c r="E26" s="62">
        <v>157</v>
      </c>
      <c r="F26" s="29">
        <f>H26+I26+L26+J26+K26</f>
        <v>128.24059139784947</v>
      </c>
      <c r="G26" s="29">
        <f>16*0.2878</f>
        <v>4.6048</v>
      </c>
      <c r="H26" s="29">
        <f>0*0.23</f>
        <v>0</v>
      </c>
      <c r="I26" s="29">
        <f>0*0.23</f>
        <v>0</v>
      </c>
      <c r="J26" s="29">
        <f>0*0.23</f>
        <v>0</v>
      </c>
      <c r="K26" s="29">
        <v>126</v>
      </c>
      <c r="L26" s="29">
        <f>L25/24</f>
        <v>2.2405913978494625</v>
      </c>
    </row>
    <row r="27" spans="2:12" ht="15">
      <c r="B27" s="26"/>
      <c r="C27" s="24" t="s">
        <v>12</v>
      </c>
      <c r="D27" s="24" t="s">
        <v>13</v>
      </c>
      <c r="E27" s="63">
        <f>52.783693+29.083597</f>
        <v>81.86729</v>
      </c>
      <c r="F27" s="64">
        <f>G27+H27+I27+J27+L27+K27</f>
        <v>72.5</v>
      </c>
      <c r="G27" s="63">
        <v>2.585</v>
      </c>
      <c r="H27" s="63">
        <v>0</v>
      </c>
      <c r="I27" s="63">
        <v>0</v>
      </c>
      <c r="J27" s="63">
        <v>0</v>
      </c>
      <c r="K27" s="65">
        <v>68.248</v>
      </c>
      <c r="L27" s="63">
        <v>1.667</v>
      </c>
    </row>
    <row r="28" spans="2:12" ht="15" thickBot="1">
      <c r="B28" s="26"/>
      <c r="C28" s="32"/>
      <c r="D28" s="32"/>
      <c r="E28" s="67"/>
      <c r="F28" s="68"/>
      <c r="G28" s="68"/>
      <c r="H28" s="69"/>
      <c r="I28" s="69"/>
      <c r="J28" s="69"/>
      <c r="K28" s="68"/>
      <c r="L28" s="69"/>
    </row>
    <row r="29" spans="2:12" ht="15">
      <c r="B29" s="34" t="s">
        <v>22</v>
      </c>
      <c r="C29" s="27"/>
      <c r="D29" s="27"/>
      <c r="E29" s="61"/>
      <c r="F29" s="35"/>
      <c r="G29" s="35"/>
      <c r="H29" s="35"/>
      <c r="I29" s="35"/>
      <c r="J29" s="35"/>
      <c r="K29" s="35"/>
      <c r="L29" s="35"/>
    </row>
    <row r="30" spans="2:12" ht="14.25">
      <c r="B30" s="26"/>
      <c r="C30" s="27" t="s">
        <v>14</v>
      </c>
      <c r="D30" s="27" t="s">
        <v>15</v>
      </c>
      <c r="E30" s="28"/>
      <c r="F30" s="28">
        <f>F32/31*1000</f>
        <v>209.67741935483872</v>
      </c>
      <c r="G30" s="28">
        <f>G32/15*1000</f>
        <v>0</v>
      </c>
      <c r="H30" s="28">
        <f>H32/31*1000</f>
        <v>0</v>
      </c>
      <c r="I30" s="28">
        <f>I32/31*1000</f>
        <v>0</v>
      </c>
      <c r="J30" s="28">
        <f>J32/31*1000</f>
        <v>0</v>
      </c>
      <c r="K30" s="28">
        <f>K32/31*1000</f>
        <v>209.67741935483872</v>
      </c>
      <c r="L30" s="29"/>
    </row>
    <row r="31" spans="2:12" ht="15" thickBot="1">
      <c r="B31" s="26"/>
      <c r="C31" s="31" t="s">
        <v>16</v>
      </c>
      <c r="D31" s="27" t="s">
        <v>17</v>
      </c>
      <c r="E31" s="62"/>
      <c r="F31" s="29">
        <f>H31+I31+L31+J31+K31</f>
        <v>17</v>
      </c>
      <c r="G31" s="29">
        <v>0</v>
      </c>
      <c r="H31" s="29">
        <v>0</v>
      </c>
      <c r="I31" s="29">
        <f>0*0.7497</f>
        <v>0</v>
      </c>
      <c r="J31" s="29">
        <v>0</v>
      </c>
      <c r="K31" s="29">
        <v>17</v>
      </c>
      <c r="L31" s="29"/>
    </row>
    <row r="32" spans="2:12" ht="15">
      <c r="B32" s="26"/>
      <c r="C32" s="24" t="s">
        <v>12</v>
      </c>
      <c r="D32" s="24" t="s">
        <v>13</v>
      </c>
      <c r="E32" s="62"/>
      <c r="F32" s="64">
        <f>G32+H32+I32+J32+L32+K32</f>
        <v>6.5</v>
      </c>
      <c r="G32" s="63">
        <v>0</v>
      </c>
      <c r="H32" s="63">
        <v>0</v>
      </c>
      <c r="I32" s="63">
        <v>0</v>
      </c>
      <c r="J32" s="63">
        <v>0</v>
      </c>
      <c r="K32" s="65">
        <v>6.5</v>
      </c>
      <c r="L32" s="66"/>
    </row>
    <row r="33" spans="2:12" ht="15" thickBot="1">
      <c r="B33" s="26"/>
      <c r="C33" s="32"/>
      <c r="D33" s="32"/>
      <c r="E33" s="67"/>
      <c r="F33" s="68"/>
      <c r="G33" s="68"/>
      <c r="H33" s="69"/>
      <c r="I33" s="69"/>
      <c r="J33" s="69"/>
      <c r="K33" s="68"/>
      <c r="L33" s="69"/>
    </row>
    <row r="34" spans="2:12" ht="15">
      <c r="B34" s="34" t="s">
        <v>23</v>
      </c>
      <c r="C34" s="27"/>
      <c r="D34" s="27"/>
      <c r="E34" s="61"/>
      <c r="F34" s="35"/>
      <c r="G34" s="35"/>
      <c r="H34" s="35"/>
      <c r="I34" s="35"/>
      <c r="J34" s="35"/>
      <c r="K34" s="35"/>
      <c r="L34" s="35"/>
    </row>
    <row r="35" spans="2:12" ht="14.25">
      <c r="B35" s="26"/>
      <c r="C35" s="27" t="s">
        <v>14</v>
      </c>
      <c r="D35" s="27" t="s">
        <v>15</v>
      </c>
      <c r="E35" s="28"/>
      <c r="F35" s="28">
        <f>F37/31*1000</f>
        <v>89.6774193548387</v>
      </c>
      <c r="G35" s="28">
        <f>G37/15*1000</f>
        <v>0</v>
      </c>
      <c r="H35" s="28">
        <f>H37/31*1000</f>
        <v>0</v>
      </c>
      <c r="I35" s="28">
        <f>I37/31*1000</f>
        <v>0</v>
      </c>
      <c r="J35" s="28">
        <f>J37/31*1000</f>
        <v>0</v>
      </c>
      <c r="K35" s="28">
        <f>K37/31*1000</f>
        <v>89.6774193548387</v>
      </c>
      <c r="L35" s="29"/>
    </row>
    <row r="36" spans="2:12" ht="15" thickBot="1">
      <c r="B36" s="26"/>
      <c r="C36" s="31" t="s">
        <v>16</v>
      </c>
      <c r="D36" s="27" t="s">
        <v>17</v>
      </c>
      <c r="E36" s="62"/>
      <c r="F36" s="29">
        <f>H36+I36+L36+J36+K36</f>
        <v>6</v>
      </c>
      <c r="G36" s="29">
        <v>0</v>
      </c>
      <c r="H36" s="29">
        <v>0</v>
      </c>
      <c r="I36" s="29">
        <f>0*0.7497</f>
        <v>0</v>
      </c>
      <c r="J36" s="29">
        <v>0</v>
      </c>
      <c r="K36" s="29">
        <v>6</v>
      </c>
      <c r="L36" s="29"/>
    </row>
    <row r="37" spans="2:12" ht="15">
      <c r="B37" s="26"/>
      <c r="C37" s="24" t="s">
        <v>12</v>
      </c>
      <c r="D37" s="24" t="s">
        <v>13</v>
      </c>
      <c r="E37" s="62"/>
      <c r="F37" s="64">
        <f>G37+H37+I37+J37+L37+K37</f>
        <v>2.78</v>
      </c>
      <c r="G37" s="63">
        <v>0</v>
      </c>
      <c r="H37" s="63">
        <v>0</v>
      </c>
      <c r="I37" s="63">
        <v>0</v>
      </c>
      <c r="J37" s="63">
        <v>0</v>
      </c>
      <c r="K37" s="65">
        <v>2.78</v>
      </c>
      <c r="L37" s="66"/>
    </row>
    <row r="38" spans="2:12" ht="15" thickBot="1">
      <c r="B38" s="8"/>
      <c r="C38" s="32"/>
      <c r="D38" s="32"/>
      <c r="E38" s="67"/>
      <c r="F38" s="68"/>
      <c r="G38" s="68"/>
      <c r="H38" s="69"/>
      <c r="I38" s="69"/>
      <c r="J38" s="69"/>
      <c r="K38" s="68"/>
      <c r="L38" s="69"/>
    </row>
    <row r="39" spans="2:12" ht="15">
      <c r="B39" s="33" t="s">
        <v>24</v>
      </c>
      <c r="C39" s="27"/>
      <c r="D39" s="27"/>
      <c r="E39" s="61"/>
      <c r="F39" s="35"/>
      <c r="G39" s="70"/>
      <c r="H39" s="35"/>
      <c r="I39" s="35"/>
      <c r="J39" s="35"/>
      <c r="K39" s="35"/>
      <c r="L39" s="35"/>
    </row>
    <row r="40" spans="2:12" ht="14.25">
      <c r="B40" s="26"/>
      <c r="C40" s="27" t="s">
        <v>14</v>
      </c>
      <c r="D40" s="27" t="s">
        <v>15</v>
      </c>
      <c r="E40" s="28">
        <f>E42/31*1000</f>
        <v>240.42948387096774</v>
      </c>
      <c r="F40" s="28">
        <f>F42/31*1000</f>
        <v>280.40322580645164</v>
      </c>
      <c r="G40" s="71"/>
      <c r="H40" s="28">
        <f>H42/10*1000</f>
        <v>0</v>
      </c>
      <c r="I40" s="28">
        <f>I42/31*1000</f>
        <v>0</v>
      </c>
      <c r="J40" s="28">
        <f>J42/31*1000</f>
        <v>0</v>
      </c>
      <c r="K40" s="28">
        <f>K42/31*1000</f>
        <v>280.40322580645164</v>
      </c>
      <c r="L40" s="29"/>
    </row>
    <row r="41" spans="2:12" ht="15" thickBot="1">
      <c r="B41" s="26"/>
      <c r="C41" s="31" t="s">
        <v>16</v>
      </c>
      <c r="D41" s="27" t="s">
        <v>17</v>
      </c>
      <c r="E41" s="62">
        <v>25</v>
      </c>
      <c r="F41" s="29">
        <f>K41+I41+H41+J41</f>
        <v>21</v>
      </c>
      <c r="G41" s="35"/>
      <c r="H41" s="29">
        <f>0*0.0228</f>
        <v>0</v>
      </c>
      <c r="I41" s="29">
        <f>0*0.0228</f>
        <v>0</v>
      </c>
      <c r="J41" s="35">
        <f>0*0.0228</f>
        <v>0</v>
      </c>
      <c r="K41" s="72">
        <v>21</v>
      </c>
      <c r="L41" s="73"/>
    </row>
    <row r="42" spans="2:12" ht="15">
      <c r="B42" s="26"/>
      <c r="C42" s="24" t="s">
        <v>12</v>
      </c>
      <c r="D42" s="24" t="s">
        <v>13</v>
      </c>
      <c r="E42" s="63">
        <v>7.453314</v>
      </c>
      <c r="F42" s="63">
        <f>K42+I42+H42+J42</f>
        <v>8.6925</v>
      </c>
      <c r="G42" s="63"/>
      <c r="H42" s="63">
        <v>0</v>
      </c>
      <c r="I42" s="63">
        <v>0</v>
      </c>
      <c r="J42" s="63">
        <v>0</v>
      </c>
      <c r="K42" s="65">
        <v>8.6925</v>
      </c>
      <c r="L42" s="74"/>
    </row>
    <row r="43" spans="2:12" ht="15" thickBot="1">
      <c r="B43" s="26"/>
      <c r="C43" s="32"/>
      <c r="D43" s="32"/>
      <c r="E43" s="62"/>
      <c r="F43" s="71"/>
      <c r="G43" s="75"/>
      <c r="H43" s="71"/>
      <c r="I43" s="71"/>
      <c r="J43" s="71"/>
      <c r="K43" s="71"/>
      <c r="L43" s="71"/>
    </row>
    <row r="44" spans="2:12" ht="15">
      <c r="B44" s="34" t="s">
        <v>25</v>
      </c>
      <c r="C44" s="43" t="s">
        <v>12</v>
      </c>
      <c r="D44" s="27" t="s">
        <v>13</v>
      </c>
      <c r="E44" s="76">
        <f>E48-E27-E17-E42-E37-E32-E22</f>
        <v>7.783640999999995</v>
      </c>
      <c r="F44" s="76">
        <f>K44</f>
        <v>8</v>
      </c>
      <c r="G44" s="77">
        <f>G48-G27-G17-G42-G37-G32-G22</f>
        <v>0</v>
      </c>
      <c r="H44" s="77">
        <f>H48-H27-H17-H42-H37-H32-H22</f>
        <v>0</v>
      </c>
      <c r="I44" s="77">
        <f>I48-I27-I17-I42-I37-I32-I22</f>
        <v>0</v>
      </c>
      <c r="J44" s="77">
        <f>J48-J27-J17-J42-J37-J32-J22</f>
        <v>0</v>
      </c>
      <c r="K44" s="77">
        <v>8</v>
      </c>
      <c r="L44" s="77">
        <f>L48-L27-L17-L42-L37-L32-L22</f>
        <v>0</v>
      </c>
    </row>
    <row r="45" spans="2:12" ht="15">
      <c r="B45" s="26"/>
      <c r="C45" s="31" t="s">
        <v>16</v>
      </c>
      <c r="D45" s="27" t="s">
        <v>17</v>
      </c>
      <c r="E45" s="78"/>
      <c r="F45" s="71">
        <f>K45</f>
        <v>16</v>
      </c>
      <c r="G45" s="66"/>
      <c r="H45" s="66"/>
      <c r="I45" s="66"/>
      <c r="J45" s="66"/>
      <c r="K45" s="71">
        <v>16</v>
      </c>
      <c r="L45" s="66"/>
    </row>
    <row r="46" spans="2:12" ht="15.75" thickBot="1">
      <c r="B46" s="8"/>
      <c r="C46" s="32"/>
      <c r="D46" s="32"/>
      <c r="E46" s="79"/>
      <c r="F46" s="68"/>
      <c r="G46" s="69"/>
      <c r="H46" s="69"/>
      <c r="I46" s="69"/>
      <c r="J46" s="69"/>
      <c r="K46" s="69"/>
      <c r="L46" s="69"/>
    </row>
    <row r="47" spans="2:12" ht="15.75" thickBot="1">
      <c r="B47" s="37"/>
      <c r="C47" s="43"/>
      <c r="D47" s="43"/>
      <c r="E47" s="78"/>
      <c r="F47" s="71"/>
      <c r="G47" s="66"/>
      <c r="H47" s="66"/>
      <c r="I47" s="66"/>
      <c r="J47" s="66"/>
      <c r="K47" s="66"/>
      <c r="L47" s="66"/>
    </row>
    <row r="48" spans="2:12" ht="15">
      <c r="B48" s="23" t="s">
        <v>26</v>
      </c>
      <c r="C48" s="27" t="s">
        <v>12</v>
      </c>
      <c r="D48" s="27" t="s">
        <v>13</v>
      </c>
      <c r="E48" s="63">
        <v>329.926407</v>
      </c>
      <c r="F48" s="63">
        <f>(F17+F27+F42)+F37+F32+F22+F44</f>
        <v>329.07572999999996</v>
      </c>
      <c r="G48" s="63">
        <f>(G17+G27+G42)+G37+G32+G22</f>
        <v>8.433</v>
      </c>
      <c r="H48" s="63">
        <f>(H17+H27+H42)+H37+H32+H22</f>
        <v>0</v>
      </c>
      <c r="I48" s="63">
        <f>(I17+I27+I42)+I37+I32+I22</f>
        <v>0</v>
      </c>
      <c r="J48" s="63">
        <f>(J17+J27+J42)+J37+J32+J22</f>
        <v>0</v>
      </c>
      <c r="K48" s="63">
        <f>(K17+K27+K42)+K37+K32+K22+K44</f>
        <v>318.97572999999994</v>
      </c>
      <c r="L48" s="63">
        <f>(L17+L27+L42)+L37+L32+L22</f>
        <v>1.667</v>
      </c>
    </row>
    <row r="49" spans="2:12" ht="14.25">
      <c r="B49" s="37"/>
      <c r="C49" s="80" t="s">
        <v>27</v>
      </c>
      <c r="D49" s="27" t="s">
        <v>15</v>
      </c>
      <c r="E49" s="28">
        <f>E48/31*1000</f>
        <v>10642.787322580645</v>
      </c>
      <c r="F49" s="28">
        <f>F48/31*1000</f>
        <v>10615.346129032258</v>
      </c>
      <c r="G49" s="28">
        <f>G48/15*1000</f>
        <v>562.2</v>
      </c>
      <c r="H49" s="28">
        <f>H48/31*1000</f>
        <v>0</v>
      </c>
      <c r="I49" s="28">
        <f>I48/31*1000</f>
        <v>0</v>
      </c>
      <c r="J49" s="28">
        <f>J48/31*1000</f>
        <v>0</v>
      </c>
      <c r="K49" s="28">
        <f>K48/31*1000</f>
        <v>10289.539677419352</v>
      </c>
      <c r="L49" s="28">
        <f>L48/31*1000</f>
        <v>53.774193548387096</v>
      </c>
    </row>
    <row r="50" spans="2:12" ht="14.25">
      <c r="B50" s="36"/>
      <c r="C50" s="31" t="s">
        <v>16</v>
      </c>
      <c r="D50" s="27" t="s">
        <v>17</v>
      </c>
      <c r="E50" s="29">
        <v>596</v>
      </c>
      <c r="F50" s="29">
        <f>(F16+F26+F41)+F31+F36+F45</f>
        <v>568.2405913978495</v>
      </c>
      <c r="G50" s="29">
        <f>(G16+G26+G41)+G31+G36</f>
        <v>16</v>
      </c>
      <c r="H50" s="29">
        <f>(H16+H26+H41)+H31+H36</f>
        <v>0</v>
      </c>
      <c r="I50" s="29">
        <f>(I16+I26+I41)+I31+I36</f>
        <v>0</v>
      </c>
      <c r="J50" s="29">
        <f>(J16+J26+J41)+J31+J36</f>
        <v>0</v>
      </c>
      <c r="K50" s="29">
        <f>(K16+K26+K41)+K31+K36+K45</f>
        <v>566</v>
      </c>
      <c r="L50" s="29">
        <f>(L16+L26+L41)+L31+L36</f>
        <v>2.2405913978494625</v>
      </c>
    </row>
    <row r="51" spans="2:12" ht="15.75" thickBot="1">
      <c r="B51" s="81"/>
      <c r="C51" s="32"/>
      <c r="D51" s="82"/>
      <c r="E51" s="79"/>
      <c r="F51" s="68"/>
      <c r="G51" s="68"/>
      <c r="H51" s="69"/>
      <c r="I51" s="69"/>
      <c r="J51" s="69"/>
      <c r="K51" s="83"/>
      <c r="L51" s="69"/>
    </row>
    <row r="52" ht="12.75">
      <c r="B5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Cudreashova Olga</dc:creator>
  <cp:keywords/>
  <dc:description/>
  <cp:lastModifiedBy>Rijcov</cp:lastModifiedBy>
  <dcterms:created xsi:type="dcterms:W3CDTF">2016-06-29T10:50:11Z</dcterms:created>
  <dcterms:modified xsi:type="dcterms:W3CDTF">2016-08-02T06:55:49Z</dcterms:modified>
  <cp:category/>
  <cp:version/>
  <cp:contentType/>
  <cp:contentStatus/>
</cp:coreProperties>
</file>