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630" windowWidth="18300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<sst xmlns="http://schemas.openxmlformats.org/spreadsheetml/2006/main" count="76" uniqueCount="29">
  <si>
    <t>ПРОГНОЗ</t>
  </si>
  <si>
    <t>баланса электроэнергии и мощности Молдавской энергосистемы (Правобережье)</t>
  </si>
  <si>
    <t>Потребление</t>
  </si>
  <si>
    <t>КоГЭС</t>
  </si>
  <si>
    <t>AO CET-2</t>
  </si>
  <si>
    <t>AO CET-1</t>
  </si>
  <si>
    <t xml:space="preserve"> АО CET Nord</t>
  </si>
  <si>
    <t>АО "Энергоком"</t>
  </si>
  <si>
    <t>Прочие источ.</t>
  </si>
  <si>
    <t>(прогноз)</t>
  </si>
  <si>
    <t>еженедельно</t>
  </si>
  <si>
    <t>ООO "Молдоватрансгаз"</t>
  </si>
  <si>
    <t>за месяц</t>
  </si>
  <si>
    <t>млн.кВт.ч</t>
  </si>
  <si>
    <t>за сутки</t>
  </si>
  <si>
    <t>тыс.кВт.ч</t>
  </si>
  <si>
    <t>максимум</t>
  </si>
  <si>
    <t>МВт</t>
  </si>
  <si>
    <t>без уч. пот.</t>
  </si>
  <si>
    <t>ÎCS "GNF Furnizare Energie" SRL</t>
  </si>
  <si>
    <t>Î.C.S. "RED Union Fenosa"</t>
  </si>
  <si>
    <t xml:space="preserve">S.A "FEE Nord" </t>
  </si>
  <si>
    <t>S.A. "RED Nord"</t>
  </si>
  <si>
    <t>S.A. "RED Nord-Vest"</t>
  </si>
  <si>
    <t>S.A. "LAFARGE CIMENT"</t>
  </si>
  <si>
    <t>Технологические потери МЭ</t>
  </si>
  <si>
    <t>ИТОГО</t>
  </si>
  <si>
    <t>средне-сут</t>
  </si>
  <si>
    <t>на апрель 2016 г.  с разбивкой по Поставщикам.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</si>
</sst>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_р_._-;_-@_-"/>
  </numFmts>
  <fonts count="1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i/>
      <sz val="10"/>
      <name val="Arial Cyr"/>
      <family val="2"/>
    </font>
    <font>
      <sz val="10"/>
      <color indexed="9"/>
      <name val="Arial Cyr"/>
      <family val="2"/>
    </font>
    <font>
      <b/>
      <sz val="11"/>
      <color indexed="9"/>
      <name val="Arial Cyr"/>
      <family val="0"/>
    </font>
    <font>
      <sz val="11"/>
      <color indexed="9"/>
      <name val="Arial Cyr"/>
      <family val="0"/>
    </font>
    <font>
      <b/>
      <i/>
      <sz val="11"/>
      <color indexed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2"/>
    </font>
    <font>
      <sz val="11"/>
      <color indexed="10"/>
      <name val="Arial Cyr"/>
      <family val="2"/>
    </font>
    <font>
      <b/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 quotePrefix="1">
      <alignment horizontal="center"/>
    </xf>
    <xf numFmtId="0" fontId="5" fillId="0" borderId="3" xfId="0" applyFont="1" applyBorder="1" applyAlignment="1" quotePrefix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7" fontId="4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 quotePrefix="1">
      <alignment horizontal="left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7" fillId="0" borderId="8" xfId="0" applyFont="1" applyBorder="1" applyAlignment="1">
      <alignment/>
    </xf>
    <xf numFmtId="0" fontId="0" fillId="0" borderId="6" xfId="0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164" fontId="8" fillId="2" borderId="4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1" fontId="9" fillId="2" borderId="4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 quotePrefix="1">
      <alignment horizontal="center"/>
    </xf>
    <xf numFmtId="0" fontId="9" fillId="2" borderId="4" xfId="0" applyFont="1" applyFill="1" applyBorder="1" applyAlignment="1">
      <alignment/>
    </xf>
    <xf numFmtId="165" fontId="8" fillId="2" borderId="9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165" fontId="10" fillId="2" borderId="4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4" fillId="0" borderId="3" xfId="0" applyFont="1" applyBorder="1" applyAlignment="1">
      <alignment/>
    </xf>
    <xf numFmtId="164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1" fontId="11" fillId="0" borderId="9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1" fillId="0" borderId="4" xfId="0" applyFont="1" applyFill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165" fontId="12" fillId="0" borderId="4" xfId="0" applyNumberFormat="1" applyFont="1" applyBorder="1" applyAlignment="1">
      <alignment horizontal="center"/>
    </xf>
    <xf numFmtId="166" fontId="12" fillId="0" borderId="4" xfId="18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8" xfId="0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1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 quotePrefix="1">
      <alignment horizontal="left"/>
    </xf>
    <xf numFmtId="0" fontId="0" fillId="0" borderId="6" xfId="0" applyFont="1" applyBorder="1" applyAlignment="1" quotePrefix="1">
      <alignment horizontal="center"/>
    </xf>
    <xf numFmtId="0" fontId="4" fillId="0" borderId="6" xfId="0" applyFont="1" applyBorder="1" applyAlignment="1">
      <alignment/>
    </xf>
    <xf numFmtId="0" fontId="16" fillId="0" borderId="6" xfId="0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L53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2" max="2" width="35.625" style="1" customWidth="1"/>
    <col min="3" max="3" width="13.375" style="0" customWidth="1"/>
    <col min="4" max="4" width="12.75390625" style="0" customWidth="1"/>
    <col min="5" max="5" width="12.25390625" style="0" customWidth="1"/>
    <col min="6" max="6" width="13.25390625" style="0" customWidth="1"/>
    <col min="7" max="7" width="14.125" style="0" customWidth="1"/>
    <col min="8" max="8" width="14.00390625" style="0" customWidth="1"/>
    <col min="9" max="9" width="11.125" style="0" customWidth="1"/>
    <col min="10" max="10" width="14.375" style="0" customWidth="1"/>
    <col min="11" max="11" width="16.125" style="0" customWidth="1"/>
    <col min="12" max="12" width="15.25390625" style="0" customWidth="1"/>
    <col min="13" max="13" width="13.25390625" style="0" customWidth="1"/>
    <col min="14" max="14" width="14.00390625" style="0" customWidth="1"/>
  </cols>
  <sheetData>
    <row r="3" ht="15.75">
      <c r="F3" s="2" t="s">
        <v>0</v>
      </c>
    </row>
    <row r="4" spans="4:11" ht="15">
      <c r="D4" s="3" t="s">
        <v>1</v>
      </c>
      <c r="G4" s="4"/>
      <c r="H4" s="4"/>
      <c r="I4" s="4"/>
      <c r="J4" s="4"/>
      <c r="K4" s="4"/>
    </row>
    <row r="5" spans="4:11" ht="15">
      <c r="D5" s="3" t="s">
        <v>28</v>
      </c>
      <c r="G5" s="3"/>
      <c r="H5" s="3"/>
      <c r="I5" s="3"/>
      <c r="J5" s="5"/>
      <c r="K5" s="5"/>
    </row>
    <row r="6" ht="13.5" thickBot="1"/>
    <row r="7" spans="2:12" ht="12.75">
      <c r="B7" s="6"/>
      <c r="C7" s="7"/>
      <c r="D7" s="7"/>
      <c r="E7" s="8" t="s">
        <v>2</v>
      </c>
      <c r="F7" s="9" t="s">
        <v>2</v>
      </c>
      <c r="G7" s="10"/>
      <c r="H7" s="8"/>
      <c r="I7" s="11"/>
      <c r="J7" s="12"/>
      <c r="K7" s="8"/>
      <c r="L7" s="12"/>
    </row>
    <row r="8" spans="2:12" ht="12.75">
      <c r="B8" s="13"/>
      <c r="C8" s="14"/>
      <c r="D8" s="14"/>
      <c r="E8" s="15">
        <v>42095</v>
      </c>
      <c r="F8" s="15">
        <v>42461</v>
      </c>
      <c r="G8" s="16" t="s">
        <v>3</v>
      </c>
      <c r="H8" s="13" t="s">
        <v>4</v>
      </c>
      <c r="I8" s="17" t="s">
        <v>5</v>
      </c>
      <c r="J8" s="13" t="s">
        <v>6</v>
      </c>
      <c r="K8" s="18" t="s">
        <v>7</v>
      </c>
      <c r="L8" s="19" t="s">
        <v>8</v>
      </c>
    </row>
    <row r="9" spans="2:12" ht="13.5" thickBot="1">
      <c r="B9" s="20"/>
      <c r="C9" s="21"/>
      <c r="D9" s="21"/>
      <c r="E9" s="22"/>
      <c r="F9" s="23" t="s">
        <v>9</v>
      </c>
      <c r="G9" s="24" t="s">
        <v>10</v>
      </c>
      <c r="H9" s="25"/>
      <c r="I9" s="26"/>
      <c r="J9" s="27"/>
      <c r="K9" s="18"/>
      <c r="L9" s="28"/>
    </row>
    <row r="10" spans="2:12" ht="13.5" hidden="1" thickBot="1">
      <c r="B10" s="29"/>
      <c r="C10" s="30"/>
      <c r="D10" s="30"/>
      <c r="E10" s="30"/>
      <c r="F10" s="31"/>
      <c r="G10" s="32"/>
      <c r="H10" s="33"/>
      <c r="I10" s="30"/>
      <c r="J10" s="30"/>
      <c r="K10" s="30"/>
      <c r="L10" s="33"/>
    </row>
    <row r="11" spans="2:12" ht="15.75" hidden="1" thickBot="1">
      <c r="B11" s="34" t="s">
        <v>11</v>
      </c>
      <c r="C11" s="35" t="s">
        <v>12</v>
      </c>
      <c r="D11" s="35" t="s">
        <v>13</v>
      </c>
      <c r="E11" s="36"/>
      <c r="F11" s="37">
        <f>L11</f>
        <v>0</v>
      </c>
      <c r="G11" s="37"/>
      <c r="H11" s="37"/>
      <c r="I11" s="37"/>
      <c r="J11" s="37"/>
      <c r="K11" s="37"/>
      <c r="L11" s="37">
        <f>L14*0.962</f>
        <v>0</v>
      </c>
    </row>
    <row r="12" spans="2:12" ht="15" hidden="1" thickBot="1">
      <c r="B12" s="38"/>
      <c r="C12" s="35" t="s">
        <v>14</v>
      </c>
      <c r="D12" s="35" t="s">
        <v>15</v>
      </c>
      <c r="E12" s="39"/>
      <c r="F12" s="39">
        <f>L12</f>
        <v>0</v>
      </c>
      <c r="G12" s="39"/>
      <c r="H12" s="39"/>
      <c r="I12" s="39"/>
      <c r="J12" s="39"/>
      <c r="K12" s="39"/>
      <c r="L12" s="39">
        <f>L11/30*1000</f>
        <v>0</v>
      </c>
    </row>
    <row r="13" spans="2:12" ht="15.75" hidden="1" thickBot="1">
      <c r="B13" s="36"/>
      <c r="C13" s="40" t="s">
        <v>16</v>
      </c>
      <c r="D13" s="35" t="s">
        <v>17</v>
      </c>
      <c r="E13" s="34"/>
      <c r="F13" s="37">
        <f>L13</f>
        <v>0</v>
      </c>
      <c r="G13" s="37"/>
      <c r="H13" s="41"/>
      <c r="I13" s="42"/>
      <c r="J13" s="42"/>
      <c r="K13" s="42"/>
      <c r="L13" s="43">
        <f>L12/24</f>
        <v>0</v>
      </c>
    </row>
    <row r="14" spans="2:12" ht="15.75" hidden="1" thickBot="1">
      <c r="B14" s="44"/>
      <c r="C14" s="33" t="s">
        <v>18</v>
      </c>
      <c r="D14" s="35" t="s">
        <v>13</v>
      </c>
      <c r="E14" s="45"/>
      <c r="F14" s="46">
        <f>L14</f>
        <v>0</v>
      </c>
      <c r="G14" s="47"/>
      <c r="H14" s="47"/>
      <c r="I14" s="47"/>
      <c r="J14" s="47"/>
      <c r="K14" s="48"/>
      <c r="L14" s="47">
        <v>0</v>
      </c>
    </row>
    <row r="15" spans="2:12" ht="15" hidden="1" thickBot="1">
      <c r="B15" s="49"/>
      <c r="C15" s="50"/>
      <c r="D15" s="50"/>
      <c r="E15" s="51"/>
      <c r="F15" s="52"/>
      <c r="G15" s="53"/>
      <c r="H15" s="54"/>
      <c r="I15" s="55"/>
      <c r="J15" s="54"/>
      <c r="K15" s="54"/>
      <c r="L15" s="54"/>
    </row>
    <row r="16" spans="2:12" ht="15">
      <c r="B16" s="56" t="s">
        <v>19</v>
      </c>
      <c r="C16" s="57"/>
      <c r="D16" s="8"/>
      <c r="E16" s="58"/>
      <c r="F16" s="59"/>
      <c r="G16" s="59"/>
      <c r="H16" s="59"/>
      <c r="I16" s="59"/>
      <c r="J16" s="59"/>
      <c r="K16" s="59"/>
      <c r="L16" s="60"/>
    </row>
    <row r="17" spans="2:12" ht="14.25">
      <c r="B17" s="61"/>
      <c r="C17" s="62" t="s">
        <v>14</v>
      </c>
      <c r="D17" s="63" t="s">
        <v>15</v>
      </c>
      <c r="E17" s="64">
        <f>E19/30*1000</f>
        <v>7538.767500000001</v>
      </c>
      <c r="F17" s="64">
        <f>F19/30*1000</f>
        <v>7394.3844666666655</v>
      </c>
      <c r="G17" s="64">
        <f>G19/15*1000</f>
        <v>366.79999999999995</v>
      </c>
      <c r="H17" s="64">
        <f>H19/30*1000</f>
        <v>993.0287999999999</v>
      </c>
      <c r="I17" s="64">
        <f>I19/31*1000</f>
        <v>0</v>
      </c>
      <c r="J17" s="64">
        <f>J19/15*1000</f>
        <v>109.6</v>
      </c>
      <c r="K17" s="64">
        <f>K19/30*1000</f>
        <v>6163.155666666667</v>
      </c>
      <c r="L17" s="65"/>
    </row>
    <row r="18" spans="2:12" ht="15.75" thickBot="1">
      <c r="B18" s="66"/>
      <c r="C18" s="67" t="s">
        <v>16</v>
      </c>
      <c r="D18" s="63" t="s">
        <v>17</v>
      </c>
      <c r="E18" s="68">
        <v>470</v>
      </c>
      <c r="F18" s="65">
        <f>H18+I18+L18+J18+K18</f>
        <v>415</v>
      </c>
      <c r="G18" s="69">
        <f>16*0.7122</f>
        <v>11.3952</v>
      </c>
      <c r="H18" s="69">
        <f>80*0.7472</f>
        <v>59.775999999999996</v>
      </c>
      <c r="I18" s="69">
        <f>0*0.7472</f>
        <v>0</v>
      </c>
      <c r="J18" s="69">
        <f>11*0.7472</f>
        <v>8.219199999999999</v>
      </c>
      <c r="K18" s="69">
        <f>415-J18-H18-I18</f>
        <v>347.0048</v>
      </c>
      <c r="L18" s="69"/>
    </row>
    <row r="19" spans="2:12" ht="15">
      <c r="B19" s="70"/>
      <c r="C19" s="57" t="s">
        <v>12</v>
      </c>
      <c r="D19" s="8" t="s">
        <v>13</v>
      </c>
      <c r="E19" s="71">
        <v>226.163025</v>
      </c>
      <c r="F19" s="72">
        <f>G19+H19+I19+J19+L19+K19</f>
        <v>221.83153399999998</v>
      </c>
      <c r="G19" s="71">
        <v>5.502</v>
      </c>
      <c r="H19" s="71">
        <v>29.790864</v>
      </c>
      <c r="I19" s="71">
        <v>0</v>
      </c>
      <c r="J19" s="71">
        <v>1.644</v>
      </c>
      <c r="K19" s="73">
        <v>184.89467</v>
      </c>
      <c r="L19" s="74"/>
    </row>
    <row r="20" spans="2:12" ht="15" thickBot="1">
      <c r="B20" s="61"/>
      <c r="C20" s="75"/>
      <c r="D20" s="21"/>
      <c r="E20" s="76"/>
      <c r="F20" s="77"/>
      <c r="G20" s="77"/>
      <c r="H20" s="78"/>
      <c r="I20" s="78"/>
      <c r="J20" s="78"/>
      <c r="K20" s="77"/>
      <c r="L20" s="78"/>
    </row>
    <row r="21" spans="2:12" ht="15">
      <c r="B21" s="79" t="s">
        <v>20</v>
      </c>
      <c r="C21" s="57"/>
      <c r="D21" s="8"/>
      <c r="E21" s="58"/>
      <c r="F21" s="59"/>
      <c r="G21" s="59"/>
      <c r="H21" s="59"/>
      <c r="I21" s="59"/>
      <c r="J21" s="59"/>
      <c r="K21" s="59"/>
      <c r="L21" s="60"/>
    </row>
    <row r="22" spans="2:12" ht="14.25">
      <c r="B22" s="61"/>
      <c r="C22" s="62" t="s">
        <v>14</v>
      </c>
      <c r="D22" s="63" t="s">
        <v>15</v>
      </c>
      <c r="E22" s="64"/>
      <c r="F22" s="64">
        <f>F24/30*1000</f>
        <v>389.17833333333334</v>
      </c>
      <c r="G22" s="64">
        <f>G24/15*1000</f>
        <v>0</v>
      </c>
      <c r="H22" s="64">
        <f>H24/31*1000</f>
        <v>0</v>
      </c>
      <c r="I22" s="64">
        <f>I24/31*1000</f>
        <v>0</v>
      </c>
      <c r="J22" s="64">
        <f>J24/31*1000</f>
        <v>0</v>
      </c>
      <c r="K22" s="64">
        <f>K24/30*1000</f>
        <v>389.17833333333334</v>
      </c>
      <c r="L22" s="65"/>
    </row>
    <row r="23" spans="2:12" ht="15" thickBot="1">
      <c r="B23" s="61"/>
      <c r="C23" s="67" t="s">
        <v>16</v>
      </c>
      <c r="D23" s="63" t="s">
        <v>17</v>
      </c>
      <c r="E23" s="68"/>
      <c r="F23" s="65">
        <f>H23+I23+L23+J23+K23</f>
        <v>25</v>
      </c>
      <c r="G23" s="69">
        <v>0</v>
      </c>
      <c r="H23" s="69">
        <v>0</v>
      </c>
      <c r="I23" s="69">
        <v>0</v>
      </c>
      <c r="J23" s="69">
        <v>0</v>
      </c>
      <c r="K23" s="69">
        <v>25</v>
      </c>
      <c r="L23" s="69"/>
    </row>
    <row r="24" spans="2:12" ht="15">
      <c r="B24" s="61"/>
      <c r="C24" s="57" t="s">
        <v>12</v>
      </c>
      <c r="D24" s="8" t="s">
        <v>13</v>
      </c>
      <c r="E24" s="80"/>
      <c r="F24" s="72">
        <f>G24+H24+I24+J24+L24+K24</f>
        <v>11.67535</v>
      </c>
      <c r="G24" s="71">
        <v>0</v>
      </c>
      <c r="H24" s="71">
        <v>0</v>
      </c>
      <c r="I24" s="71">
        <v>0</v>
      </c>
      <c r="J24" s="71">
        <v>0</v>
      </c>
      <c r="K24" s="73">
        <v>11.67535</v>
      </c>
      <c r="L24" s="74"/>
    </row>
    <row r="25" spans="2:12" ht="15" thickBot="1">
      <c r="B25" s="20"/>
      <c r="C25" s="75"/>
      <c r="D25" s="21"/>
      <c r="E25" s="76"/>
      <c r="F25" s="77"/>
      <c r="G25" s="77"/>
      <c r="H25" s="78"/>
      <c r="I25" s="78"/>
      <c r="J25" s="78"/>
      <c r="K25" s="77"/>
      <c r="L25" s="78"/>
    </row>
    <row r="26" spans="2:12" ht="15">
      <c r="B26" s="81" t="s">
        <v>21</v>
      </c>
      <c r="C26" s="57"/>
      <c r="D26" s="8"/>
      <c r="E26" s="58"/>
      <c r="F26" s="59"/>
      <c r="G26" s="59"/>
      <c r="H26" s="59"/>
      <c r="I26" s="59"/>
      <c r="J26" s="59"/>
      <c r="K26" s="59"/>
      <c r="L26" s="59"/>
    </row>
    <row r="27" spans="2:12" ht="14.25">
      <c r="B27" s="61"/>
      <c r="C27" s="62" t="s">
        <v>14</v>
      </c>
      <c r="D27" s="63" t="s">
        <v>15</v>
      </c>
      <c r="E27" s="64">
        <f>E29/30*1000</f>
        <v>2741.7921</v>
      </c>
      <c r="F27" s="64">
        <f>F29/30*1000</f>
        <v>2583.5333333333333</v>
      </c>
      <c r="G27" s="64">
        <f>G29/15*1000</f>
        <v>162.13333333333333</v>
      </c>
      <c r="H27" s="64">
        <f>H29/30*1000</f>
        <v>305.66666666666663</v>
      </c>
      <c r="I27" s="64">
        <f>I29/30*1000</f>
        <v>0</v>
      </c>
      <c r="J27" s="64">
        <f>J29/15*1000</f>
        <v>33.73333333333333</v>
      </c>
      <c r="K27" s="64">
        <f>K29/30*1000</f>
        <v>2163.2666666666664</v>
      </c>
      <c r="L27" s="64">
        <f>L29/30*1000</f>
        <v>16.666666666666668</v>
      </c>
    </row>
    <row r="28" spans="2:12" ht="15.75" thickBot="1">
      <c r="B28" s="66"/>
      <c r="C28" s="67" t="s">
        <v>16</v>
      </c>
      <c r="D28" s="63" t="s">
        <v>17</v>
      </c>
      <c r="E28" s="68">
        <v>193</v>
      </c>
      <c r="F28" s="65">
        <f>H28+I28+L28+J28+K28</f>
        <v>170.62444444444444</v>
      </c>
      <c r="G28" s="69">
        <f>16*0.2878</f>
        <v>4.6048</v>
      </c>
      <c r="H28" s="69">
        <f>80*0.23</f>
        <v>18.400000000000002</v>
      </c>
      <c r="I28" s="69">
        <f>0*0.23</f>
        <v>0</v>
      </c>
      <c r="J28" s="69">
        <f>11*0.23</f>
        <v>2.5300000000000002</v>
      </c>
      <c r="K28" s="69">
        <v>149</v>
      </c>
      <c r="L28" s="69">
        <f>L27/24</f>
        <v>0.6944444444444445</v>
      </c>
    </row>
    <row r="29" spans="2:12" ht="15">
      <c r="B29" s="70"/>
      <c r="C29" s="57" t="s">
        <v>12</v>
      </c>
      <c r="D29" s="8" t="s">
        <v>13</v>
      </c>
      <c r="E29" s="71">
        <f>53.572676+28.681087</f>
        <v>82.253763</v>
      </c>
      <c r="F29" s="72">
        <f>G29+H29+I29+J29+L29+K29</f>
        <v>77.506</v>
      </c>
      <c r="G29" s="71">
        <v>2.432</v>
      </c>
      <c r="H29" s="71">
        <v>9.17</v>
      </c>
      <c r="I29" s="71">
        <v>0</v>
      </c>
      <c r="J29" s="71">
        <v>0.506</v>
      </c>
      <c r="K29" s="73">
        <v>64.898</v>
      </c>
      <c r="L29" s="71">
        <v>0.5</v>
      </c>
    </row>
    <row r="30" spans="2:12" ht="15" thickBot="1">
      <c r="B30" s="61"/>
      <c r="C30" s="75"/>
      <c r="D30" s="21"/>
      <c r="E30" s="76"/>
      <c r="F30" s="77"/>
      <c r="G30" s="77"/>
      <c r="H30" s="78"/>
      <c r="I30" s="78"/>
      <c r="J30" s="78"/>
      <c r="K30" s="77"/>
      <c r="L30" s="78"/>
    </row>
    <row r="31" spans="2:12" ht="15">
      <c r="B31" s="82" t="s">
        <v>22</v>
      </c>
      <c r="C31" s="57"/>
      <c r="D31" s="8"/>
      <c r="E31" s="58"/>
      <c r="F31" s="59"/>
      <c r="G31" s="59"/>
      <c r="H31" s="59"/>
      <c r="I31" s="59"/>
      <c r="J31" s="59"/>
      <c r="K31" s="59"/>
      <c r="L31" s="60"/>
    </row>
    <row r="32" spans="2:12" ht="14.25">
      <c r="B32" s="61"/>
      <c r="C32" s="62" t="s">
        <v>14</v>
      </c>
      <c r="D32" s="63" t="s">
        <v>15</v>
      </c>
      <c r="E32" s="64"/>
      <c r="F32" s="64">
        <f>F34/30*1000</f>
        <v>105.23333333333333</v>
      </c>
      <c r="G32" s="64">
        <f>G34/15*1000</f>
        <v>0</v>
      </c>
      <c r="H32" s="64">
        <f>H34/30*1000</f>
        <v>0</v>
      </c>
      <c r="I32" s="64">
        <f>I34/30*1000</f>
        <v>0</v>
      </c>
      <c r="J32" s="64">
        <f>J34/30*1000</f>
        <v>0</v>
      </c>
      <c r="K32" s="64">
        <f>K34/30*1000</f>
        <v>105.23333333333333</v>
      </c>
      <c r="L32" s="65"/>
    </row>
    <row r="33" spans="2:12" ht="15" thickBot="1">
      <c r="B33" s="61"/>
      <c r="C33" s="67" t="s">
        <v>16</v>
      </c>
      <c r="D33" s="63" t="s">
        <v>17</v>
      </c>
      <c r="E33" s="68"/>
      <c r="F33" s="65">
        <f>H33+I33+L33+J33+K33</f>
        <v>9</v>
      </c>
      <c r="G33" s="69">
        <v>0</v>
      </c>
      <c r="H33" s="69">
        <v>0</v>
      </c>
      <c r="I33" s="69">
        <f>0*0.7497</f>
        <v>0</v>
      </c>
      <c r="J33" s="69">
        <v>0</v>
      </c>
      <c r="K33" s="69">
        <v>9</v>
      </c>
      <c r="L33" s="69"/>
    </row>
    <row r="34" spans="2:12" ht="15">
      <c r="B34" s="61"/>
      <c r="C34" s="57" t="s">
        <v>12</v>
      </c>
      <c r="D34" s="8" t="s">
        <v>13</v>
      </c>
      <c r="E34" s="80"/>
      <c r="F34" s="72">
        <f>G34+H34+I34+J34+L34+K34</f>
        <v>3.157</v>
      </c>
      <c r="G34" s="71">
        <v>0</v>
      </c>
      <c r="H34" s="71">
        <v>0</v>
      </c>
      <c r="I34" s="71">
        <v>0</v>
      </c>
      <c r="J34" s="71">
        <v>0</v>
      </c>
      <c r="K34" s="73">
        <v>3.157</v>
      </c>
      <c r="L34" s="74"/>
    </row>
    <row r="35" spans="2:12" ht="15" thickBot="1">
      <c r="B35" s="61"/>
      <c r="C35" s="75"/>
      <c r="D35" s="21"/>
      <c r="E35" s="76"/>
      <c r="F35" s="77"/>
      <c r="G35" s="77"/>
      <c r="H35" s="78"/>
      <c r="I35" s="78"/>
      <c r="J35" s="78"/>
      <c r="K35" s="77"/>
      <c r="L35" s="78"/>
    </row>
    <row r="36" spans="2:12" ht="15">
      <c r="B36" s="82" t="s">
        <v>23</v>
      </c>
      <c r="C36" s="57"/>
      <c r="D36" s="8"/>
      <c r="E36" s="58"/>
      <c r="F36" s="59"/>
      <c r="G36" s="59"/>
      <c r="H36" s="59"/>
      <c r="I36" s="59"/>
      <c r="J36" s="59"/>
      <c r="K36" s="59"/>
      <c r="L36" s="60"/>
    </row>
    <row r="37" spans="2:12" ht="14.25">
      <c r="B37" s="61"/>
      <c r="C37" s="62" t="s">
        <v>14</v>
      </c>
      <c r="D37" s="63" t="s">
        <v>15</v>
      </c>
      <c r="E37" s="64"/>
      <c r="F37" s="64">
        <f>F39/30*1000</f>
        <v>80.66666666666666</v>
      </c>
      <c r="G37" s="64">
        <f>G39/15*1000</f>
        <v>0</v>
      </c>
      <c r="H37" s="64">
        <f>H39/30*1000</f>
        <v>0</v>
      </c>
      <c r="I37" s="64">
        <f>I39/30*1000</f>
        <v>0</v>
      </c>
      <c r="J37" s="64">
        <f>J39/30*1000</f>
        <v>0</v>
      </c>
      <c r="K37" s="64">
        <f>K39/30*1000</f>
        <v>80.66666666666666</v>
      </c>
      <c r="L37" s="65"/>
    </row>
    <row r="38" spans="2:12" ht="15" thickBot="1">
      <c r="B38" s="61"/>
      <c r="C38" s="67" t="s">
        <v>16</v>
      </c>
      <c r="D38" s="63" t="s">
        <v>17</v>
      </c>
      <c r="E38" s="68"/>
      <c r="F38" s="65">
        <f>H38+I38+L38+J38+K38</f>
        <v>6</v>
      </c>
      <c r="G38" s="69">
        <v>0</v>
      </c>
      <c r="H38" s="69">
        <v>0</v>
      </c>
      <c r="I38" s="69">
        <f>0*0.7497</f>
        <v>0</v>
      </c>
      <c r="J38" s="69">
        <v>0</v>
      </c>
      <c r="K38" s="69">
        <v>6</v>
      </c>
      <c r="L38" s="69"/>
    </row>
    <row r="39" spans="2:12" ht="15">
      <c r="B39" s="61"/>
      <c r="C39" s="57" t="s">
        <v>12</v>
      </c>
      <c r="D39" s="8" t="s">
        <v>13</v>
      </c>
      <c r="E39" s="80"/>
      <c r="F39" s="72">
        <f>G39+H39+I39+J39+L39+K39</f>
        <v>2.42</v>
      </c>
      <c r="G39" s="71">
        <v>0</v>
      </c>
      <c r="H39" s="71">
        <v>0</v>
      </c>
      <c r="I39" s="71">
        <v>0</v>
      </c>
      <c r="J39" s="71">
        <v>0</v>
      </c>
      <c r="K39" s="73">
        <v>2.42</v>
      </c>
      <c r="L39" s="74"/>
    </row>
    <row r="40" spans="2:12" ht="15" thickBot="1">
      <c r="B40" s="20"/>
      <c r="C40" s="75"/>
      <c r="D40" s="21"/>
      <c r="E40" s="76"/>
      <c r="F40" s="77"/>
      <c r="G40" s="77"/>
      <c r="H40" s="78"/>
      <c r="I40" s="78"/>
      <c r="J40" s="78"/>
      <c r="K40" s="77"/>
      <c r="L40" s="78"/>
    </row>
    <row r="41" spans="2:12" ht="15">
      <c r="B41" s="56" t="s">
        <v>24</v>
      </c>
      <c r="C41" s="57"/>
      <c r="D41" s="8"/>
      <c r="E41" s="83"/>
      <c r="F41" s="84"/>
      <c r="G41" s="85"/>
      <c r="H41" s="59"/>
      <c r="I41" s="59"/>
      <c r="J41" s="59"/>
      <c r="K41" s="59"/>
      <c r="L41" s="84"/>
    </row>
    <row r="42" spans="2:12" ht="14.25">
      <c r="B42" s="61"/>
      <c r="C42" s="62" t="s">
        <v>14</v>
      </c>
      <c r="D42" s="63" t="s">
        <v>15</v>
      </c>
      <c r="E42" s="64">
        <f>E44/30*1000</f>
        <v>280.8734666666667</v>
      </c>
      <c r="F42" s="64">
        <f>F44/30*1000</f>
        <v>404.9012000000001</v>
      </c>
      <c r="G42" s="86"/>
      <c r="H42" s="64">
        <f>H44/30*1000</f>
        <v>30.301199999999998</v>
      </c>
      <c r="I42" s="64">
        <f>I44/30*1000</f>
        <v>0</v>
      </c>
      <c r="J42" s="64">
        <f>J44/30*1000</f>
        <v>1.6666666666666667</v>
      </c>
      <c r="K42" s="64">
        <f>K44/30*1000</f>
        <v>372.93333333333334</v>
      </c>
      <c r="L42" s="65"/>
    </row>
    <row r="43" spans="2:12" ht="15" thickBot="1">
      <c r="B43" s="61"/>
      <c r="C43" s="67" t="s">
        <v>16</v>
      </c>
      <c r="D43" s="63" t="s">
        <v>17</v>
      </c>
      <c r="E43" s="68">
        <v>26</v>
      </c>
      <c r="F43" s="65">
        <f>K43+I43+H43+J43</f>
        <v>22.074800000000003</v>
      </c>
      <c r="G43" s="84"/>
      <c r="H43" s="69">
        <f>80*0.0228</f>
        <v>1.824</v>
      </c>
      <c r="I43" s="69">
        <f>0*0.0228</f>
        <v>0</v>
      </c>
      <c r="J43" s="87">
        <f>11*0.0228</f>
        <v>0.2508</v>
      </c>
      <c r="K43" s="103">
        <v>20</v>
      </c>
      <c r="L43" s="88"/>
    </row>
    <row r="44" spans="2:12" ht="15">
      <c r="B44" s="61"/>
      <c r="C44" s="57" t="s">
        <v>12</v>
      </c>
      <c r="D44" s="8" t="s">
        <v>13</v>
      </c>
      <c r="E44" s="71">
        <v>8.426204</v>
      </c>
      <c r="F44" s="71">
        <f>K44+I44+H44+J44</f>
        <v>12.147036000000002</v>
      </c>
      <c r="G44" s="71"/>
      <c r="H44" s="71">
        <v>0.909036</v>
      </c>
      <c r="I44" s="71">
        <v>0</v>
      </c>
      <c r="J44" s="71">
        <v>0.05</v>
      </c>
      <c r="K44" s="73">
        <v>11.188</v>
      </c>
      <c r="L44" s="89"/>
    </row>
    <row r="45" spans="2:12" ht="15" thickBot="1">
      <c r="B45" s="61"/>
      <c r="C45" s="75"/>
      <c r="D45" s="21"/>
      <c r="E45" s="80"/>
      <c r="F45" s="86"/>
      <c r="G45" s="90"/>
      <c r="H45" s="86"/>
      <c r="I45" s="86"/>
      <c r="J45" s="86"/>
      <c r="K45" s="86"/>
      <c r="L45" s="86"/>
    </row>
    <row r="46" spans="2:12" ht="15">
      <c r="B46" s="82" t="s">
        <v>25</v>
      </c>
      <c r="C46" s="7" t="s">
        <v>12</v>
      </c>
      <c r="D46" s="8" t="s">
        <v>13</v>
      </c>
      <c r="E46" s="91">
        <f>E50-E29-E19-E44-E39-E34-E24</f>
        <v>8.529368000000018</v>
      </c>
      <c r="F46" s="91">
        <f>K46</f>
        <v>10</v>
      </c>
      <c r="G46" s="92">
        <f aca="true" t="shared" si="0" ref="G46:L46">G50-G29-G19-G44-G39-G34-G24</f>
        <v>-8.881784197001252E-16</v>
      </c>
      <c r="H46" s="92">
        <f t="shared" si="0"/>
        <v>4.440892098500626E-16</v>
      </c>
      <c r="I46" s="92">
        <f t="shared" si="0"/>
        <v>0</v>
      </c>
      <c r="J46" s="92">
        <f t="shared" si="0"/>
        <v>-1.8041124150158794E-16</v>
      </c>
      <c r="K46" s="92">
        <v>10</v>
      </c>
      <c r="L46" s="92">
        <f t="shared" si="0"/>
        <v>0</v>
      </c>
    </row>
    <row r="47" spans="2:12" ht="15">
      <c r="B47" s="61"/>
      <c r="C47" s="93" t="s">
        <v>16</v>
      </c>
      <c r="D47" s="63" t="s">
        <v>17</v>
      </c>
      <c r="E47" s="82"/>
      <c r="F47" s="86">
        <v>20</v>
      </c>
      <c r="G47" s="74"/>
      <c r="H47" s="74"/>
      <c r="I47" s="74"/>
      <c r="J47" s="74"/>
      <c r="K47" s="86">
        <v>20</v>
      </c>
      <c r="L47" s="74"/>
    </row>
    <row r="48" spans="2:12" ht="15.75" thickBot="1">
      <c r="B48" s="20"/>
      <c r="C48" s="21"/>
      <c r="D48" s="21"/>
      <c r="E48" s="94"/>
      <c r="F48" s="77"/>
      <c r="G48" s="78"/>
      <c r="H48" s="78"/>
      <c r="I48" s="78"/>
      <c r="J48" s="78"/>
      <c r="K48" s="78"/>
      <c r="L48" s="78"/>
    </row>
    <row r="49" spans="2:12" ht="15.75" thickBot="1">
      <c r="B49" s="95"/>
      <c r="C49" s="7"/>
      <c r="D49" s="7"/>
      <c r="E49" s="81"/>
      <c r="F49" s="96"/>
      <c r="G49" s="97"/>
      <c r="H49" s="97"/>
      <c r="I49" s="97"/>
      <c r="J49" s="97"/>
      <c r="K49" s="97"/>
      <c r="L49" s="97"/>
    </row>
    <row r="50" spans="2:12" ht="15">
      <c r="B50" s="56" t="s">
        <v>26</v>
      </c>
      <c r="C50" s="63" t="s">
        <v>12</v>
      </c>
      <c r="D50" s="63" t="s">
        <v>13</v>
      </c>
      <c r="E50" s="71">
        <v>325.37236</v>
      </c>
      <c r="F50" s="71">
        <f>(F19+F29+F44)+F39+F34+F24+F46</f>
        <v>338.73692</v>
      </c>
      <c r="G50" s="71">
        <f aca="true" t="shared" si="1" ref="G50:L50">(G19+G29+G44)+G39+G34+G24</f>
        <v>7.933999999999999</v>
      </c>
      <c r="H50" s="71">
        <f t="shared" si="1"/>
        <v>39.8699</v>
      </c>
      <c r="I50" s="71">
        <f t="shared" si="1"/>
        <v>0</v>
      </c>
      <c r="J50" s="71">
        <f t="shared" si="1"/>
        <v>2.1999999999999997</v>
      </c>
      <c r="K50" s="71">
        <f>(K19+K29+K44)+K39+K34+K24+K46</f>
        <v>288.23301999999995</v>
      </c>
      <c r="L50" s="71">
        <f t="shared" si="1"/>
        <v>0.5</v>
      </c>
    </row>
    <row r="51" spans="2:12" ht="14.25">
      <c r="B51" s="98"/>
      <c r="C51" s="99" t="s">
        <v>27</v>
      </c>
      <c r="D51" s="63" t="s">
        <v>15</v>
      </c>
      <c r="E51" s="64">
        <f>E50/30*1000</f>
        <v>10845.745333333334</v>
      </c>
      <c r="F51" s="64">
        <f>F50/30*1000</f>
        <v>11291.230666666668</v>
      </c>
      <c r="G51" s="64">
        <f>G50/15*1000</f>
        <v>528.9333333333333</v>
      </c>
      <c r="H51" s="64">
        <f>H50/30*1000</f>
        <v>1328.9966666666667</v>
      </c>
      <c r="I51" s="64">
        <f>I50/30*1000</f>
        <v>0</v>
      </c>
      <c r="J51" s="64">
        <f>J50/30*1000</f>
        <v>73.33333333333331</v>
      </c>
      <c r="K51" s="64">
        <f>K50/30*1000</f>
        <v>9607.767333333331</v>
      </c>
      <c r="L51" s="64">
        <f>L50/30*1000</f>
        <v>16.666666666666668</v>
      </c>
    </row>
    <row r="52" spans="2:12" ht="14.25">
      <c r="B52" s="86"/>
      <c r="C52" s="93" t="s">
        <v>16</v>
      </c>
      <c r="D52" s="63" t="s">
        <v>17</v>
      </c>
      <c r="E52" s="69">
        <v>661</v>
      </c>
      <c r="F52" s="69">
        <f>(F18+F28+F43)+F33+F38+F47</f>
        <v>642.6992444444444</v>
      </c>
      <c r="G52" s="69">
        <f aca="true" t="shared" si="2" ref="G52:L52">(G18+G28+G43)+G33+G38</f>
        <v>16</v>
      </c>
      <c r="H52" s="69">
        <f t="shared" si="2"/>
        <v>80</v>
      </c>
      <c r="I52" s="69">
        <f t="shared" si="2"/>
        <v>0</v>
      </c>
      <c r="J52" s="69">
        <f t="shared" si="2"/>
        <v>10.999999999999998</v>
      </c>
      <c r="K52" s="69">
        <f>(K18+K28+K43)+K33+K38+K47</f>
        <v>551.0047999999999</v>
      </c>
      <c r="L52" s="69">
        <f t="shared" si="2"/>
        <v>0.6944444444444445</v>
      </c>
    </row>
    <row r="53" spans="2:12" ht="15.75" thickBot="1">
      <c r="B53" s="100"/>
      <c r="C53" s="21"/>
      <c r="D53" s="101"/>
      <c r="E53" s="94"/>
      <c r="F53" s="77"/>
      <c r="G53" s="77"/>
      <c r="H53" s="78"/>
      <c r="I53" s="78"/>
      <c r="J53" s="78"/>
      <c r="K53" s="102"/>
      <c r="L53" s="7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Moldelectrica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Rijcov</dc:creator>
  <cp:keywords/>
  <dc:description/>
  <cp:lastModifiedBy>Rijcov</cp:lastModifiedBy>
  <dcterms:created xsi:type="dcterms:W3CDTF">2016-04-12T14:29:20Z</dcterms:created>
  <dcterms:modified xsi:type="dcterms:W3CDTF">2016-04-12T14:32:41Z</dcterms:modified>
  <cp:category/>
  <cp:version/>
  <cp:contentType/>
  <cp:contentStatus/>
</cp:coreProperties>
</file>