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<sst xmlns="http://schemas.openxmlformats.org/spreadsheetml/2006/main" count="76" uniqueCount="29">
  <si>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</si>
  <si>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</si>
  <si>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на июнь 2016 г.  с разбивкой по Поставщикам.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</si>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</sst>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" fontId="3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8" xfId="0" applyFon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2" fontId="7" fillId="2" borderId="4" xfId="0" applyNumberFormat="1" applyFont="1" applyFill="1" applyBorder="1" applyAlignment="1">
      <alignment horizontal="center"/>
    </xf>
    <xf numFmtId="172" fontId="8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1" fontId="8" fillId="2" borderId="4" xfId="0" applyNumberFormat="1" applyFont="1" applyFill="1" applyBorder="1" applyAlignment="1">
      <alignment horizontal="center"/>
    </xf>
    <xf numFmtId="172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 quotePrefix="1">
      <alignment horizontal="center"/>
    </xf>
    <xf numFmtId="0" fontId="8" fillId="2" borderId="4" xfId="0" applyFont="1" applyFill="1" applyBorder="1" applyAlignment="1">
      <alignment/>
    </xf>
    <xf numFmtId="173" fontId="7" fillId="2" borderId="9" xfId="0" applyNumberFormat="1" applyFont="1" applyFill="1" applyBorder="1" applyAlignment="1">
      <alignment horizontal="center"/>
    </xf>
    <xf numFmtId="173" fontId="7" fillId="2" borderId="4" xfId="0" applyNumberFormat="1" applyFont="1" applyFill="1" applyBorder="1" applyAlignment="1">
      <alignment horizontal="center"/>
    </xf>
    <xf numFmtId="173" fontId="9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3" xfId="0" applyFont="1" applyBorder="1" applyAlignment="1">
      <alignment/>
    </xf>
    <xf numFmtId="172" fontId="10" fillId="0" borderId="1" xfId="0" applyNumberFormat="1" applyFont="1" applyFill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173" fontId="11" fillId="0" borderId="4" xfId="0" applyNumberFormat="1" applyFont="1" applyBorder="1" applyAlignment="1">
      <alignment horizontal="center"/>
    </xf>
    <xf numFmtId="174" fontId="11" fillId="0" borderId="4" xfId="18" applyNumberFormat="1" applyFont="1" applyBorder="1" applyAlignment="1">
      <alignment horizontal="center"/>
    </xf>
    <xf numFmtId="173" fontId="1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2" fillId="0" borderId="4" xfId="0" applyFont="1" applyBorder="1" applyAlignment="1" quotePrefix="1">
      <alignment horizont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3" fontId="10" fillId="0" borderId="4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tabSelected="1" zoomScale="75" zoomScaleNormal="75" workbookViewId="0" topLeftCell="A1">
      <selection activeCell="N32" sqref="N32"/>
    </sheetView>
  </sheetViews>
  <sheetFormatPr defaultColWidth="9.00390625" defaultRowHeight="12.75"/>
  <cols>
    <col min="2" max="2" width="33.125" style="0" customWidth="1"/>
    <col min="3" max="5" width="10.75390625" style="0" customWidth="1"/>
    <col min="6" max="6" width="13.75390625" style="0" customWidth="1"/>
    <col min="7" max="23" width="10.75390625" style="0" customWidth="1"/>
  </cols>
  <sheetData>
    <row r="2" spans="2:6" ht="15.75">
      <c r="B2" s="1"/>
      <c r="F2" s="2" t="s">
        <v>0</v>
      </c>
    </row>
    <row r="3" spans="2:11" ht="15">
      <c r="B3" s="1"/>
      <c r="D3" s="3" t="s">
        <v>1</v>
      </c>
      <c r="G3" s="4"/>
      <c r="H3" s="4"/>
      <c r="I3" s="4"/>
      <c r="J3" s="4"/>
      <c r="K3" s="4"/>
    </row>
    <row r="4" spans="2:11" ht="15">
      <c r="B4" s="1"/>
      <c r="D4" s="3" t="s">
        <v>2</v>
      </c>
      <c r="G4" s="3"/>
      <c r="H4" s="3"/>
      <c r="I4" s="3"/>
      <c r="J4" s="5"/>
      <c r="K4" s="5"/>
    </row>
    <row r="5" ht="13.5" thickBot="1">
      <c r="B5" s="1"/>
    </row>
    <row r="6" spans="2:12" ht="12.75">
      <c r="B6" s="6"/>
      <c r="C6" s="7"/>
      <c r="D6" s="7"/>
      <c r="E6" s="8" t="s">
        <v>3</v>
      </c>
      <c r="F6" s="9" t="s">
        <v>3</v>
      </c>
      <c r="G6" s="10"/>
      <c r="H6" s="8"/>
      <c r="I6" s="11"/>
      <c r="J6" s="12"/>
      <c r="K6" s="8"/>
      <c r="L6" s="12"/>
    </row>
    <row r="7" spans="2:12" ht="12.75">
      <c r="B7" s="13"/>
      <c r="C7" s="14"/>
      <c r="D7" s="14"/>
      <c r="E7" s="15">
        <v>42156</v>
      </c>
      <c r="F7" s="15">
        <v>42522</v>
      </c>
      <c r="G7" s="16" t="s">
        <v>4</v>
      </c>
      <c r="H7" s="13" t="s">
        <v>5</v>
      </c>
      <c r="I7" s="17" t="s">
        <v>6</v>
      </c>
      <c r="J7" s="13" t="s">
        <v>7</v>
      </c>
      <c r="K7" s="18" t="s">
        <v>8</v>
      </c>
      <c r="L7" s="19" t="s">
        <v>9</v>
      </c>
    </row>
    <row r="8" spans="2:12" ht="13.5" thickBot="1">
      <c r="B8" s="20"/>
      <c r="C8" s="21"/>
      <c r="D8" s="21"/>
      <c r="E8" s="22"/>
      <c r="F8" s="23" t="s">
        <v>10</v>
      </c>
      <c r="G8" s="24" t="s">
        <v>11</v>
      </c>
      <c r="H8" s="25"/>
      <c r="I8" s="26"/>
      <c r="J8" s="27"/>
      <c r="K8" s="18"/>
      <c r="L8" s="28"/>
    </row>
    <row r="9" spans="2:12" ht="13.5" hidden="1" thickBot="1">
      <c r="B9" s="29"/>
      <c r="C9" s="30"/>
      <c r="D9" s="30"/>
      <c r="E9" s="30"/>
      <c r="F9" s="31"/>
      <c r="G9" s="32"/>
      <c r="H9" s="33"/>
      <c r="I9" s="30"/>
      <c r="J9" s="30"/>
      <c r="K9" s="30"/>
      <c r="L9" s="33"/>
    </row>
    <row r="10" spans="2:12" ht="15.75" hidden="1" thickBot="1">
      <c r="B10" s="34" t="s">
        <v>12</v>
      </c>
      <c r="C10" s="35" t="s">
        <v>13</v>
      </c>
      <c r="D10" s="35" t="s">
        <v>14</v>
      </c>
      <c r="E10" s="36"/>
      <c r="F10" s="37">
        <f>L10</f>
        <v>0</v>
      </c>
      <c r="G10" s="37"/>
      <c r="H10" s="37"/>
      <c r="I10" s="37"/>
      <c r="J10" s="37"/>
      <c r="K10" s="37"/>
      <c r="L10" s="37">
        <f>L13*0.962</f>
        <v>0</v>
      </c>
    </row>
    <row r="11" spans="2:12" ht="15" hidden="1" thickBot="1">
      <c r="B11" s="38"/>
      <c r="C11" s="35" t="s">
        <v>15</v>
      </c>
      <c r="D11" s="35" t="s">
        <v>16</v>
      </c>
      <c r="E11" s="39"/>
      <c r="F11" s="39">
        <f>L11</f>
        <v>0</v>
      </c>
      <c r="G11" s="39"/>
      <c r="H11" s="39"/>
      <c r="I11" s="39"/>
      <c r="J11" s="39"/>
      <c r="K11" s="39"/>
      <c r="L11" s="39">
        <f>L10/30*1000</f>
        <v>0</v>
      </c>
    </row>
    <row r="12" spans="2:12" ht="15.75" hidden="1" thickBot="1">
      <c r="B12" s="36"/>
      <c r="C12" s="40" t="s">
        <v>17</v>
      </c>
      <c r="D12" s="35" t="s">
        <v>18</v>
      </c>
      <c r="E12" s="34"/>
      <c r="F12" s="37">
        <f>L12</f>
        <v>0</v>
      </c>
      <c r="G12" s="37"/>
      <c r="H12" s="41"/>
      <c r="I12" s="42"/>
      <c r="J12" s="42"/>
      <c r="K12" s="42"/>
      <c r="L12" s="43">
        <f>L11/24</f>
        <v>0</v>
      </c>
    </row>
    <row r="13" spans="2:12" ht="15.75" hidden="1" thickBot="1">
      <c r="B13" s="44"/>
      <c r="C13" s="33" t="s">
        <v>19</v>
      </c>
      <c r="D13" s="35" t="s">
        <v>14</v>
      </c>
      <c r="E13" s="45"/>
      <c r="F13" s="46">
        <f>L13</f>
        <v>0</v>
      </c>
      <c r="G13" s="47"/>
      <c r="H13" s="47"/>
      <c r="I13" s="47"/>
      <c r="J13" s="47"/>
      <c r="K13" s="48"/>
      <c r="L13" s="47">
        <v>0</v>
      </c>
    </row>
    <row r="14" spans="2:12" ht="15" hidden="1" thickBot="1">
      <c r="B14" s="49"/>
      <c r="C14" s="50"/>
      <c r="D14" s="50"/>
      <c r="E14" s="51"/>
      <c r="F14" s="52"/>
      <c r="G14" s="53"/>
      <c r="H14" s="54"/>
      <c r="I14" s="55"/>
      <c r="J14" s="54"/>
      <c r="K14" s="54"/>
      <c r="L14" s="54"/>
    </row>
    <row r="15" spans="2:12" ht="15">
      <c r="B15" s="56" t="s">
        <v>20</v>
      </c>
      <c r="C15" s="57"/>
      <c r="D15" s="8"/>
      <c r="E15" s="58"/>
      <c r="F15" s="59"/>
      <c r="G15" s="59"/>
      <c r="H15" s="59"/>
      <c r="I15" s="59"/>
      <c r="J15" s="59"/>
      <c r="K15" s="59"/>
      <c r="L15" s="60"/>
    </row>
    <row r="16" spans="2:12" ht="14.25">
      <c r="B16" s="61"/>
      <c r="C16" s="62" t="s">
        <v>15</v>
      </c>
      <c r="D16" s="63" t="s">
        <v>16</v>
      </c>
      <c r="E16" s="64">
        <f>E18/30*1000</f>
        <v>7246.614733333333</v>
      </c>
      <c r="F16" s="64">
        <f>F18/30*1000</f>
        <v>6632.1578</v>
      </c>
      <c r="G16" s="64">
        <f>G18/15*1000</f>
        <v>459.26666666666665</v>
      </c>
      <c r="H16" s="64">
        <f>H18/30*1000</f>
        <v>621.9194666666666</v>
      </c>
      <c r="I16" s="64">
        <f>I18/31*1000</f>
        <v>0</v>
      </c>
      <c r="J16" s="64">
        <f>J18/15*1000</f>
        <v>0</v>
      </c>
      <c r="K16" s="64">
        <f>K18/30*1000</f>
        <v>5780.605</v>
      </c>
      <c r="L16" s="65"/>
    </row>
    <row r="17" spans="2:12" ht="15.75" thickBot="1">
      <c r="B17" s="66"/>
      <c r="C17" s="67" t="s">
        <v>17</v>
      </c>
      <c r="D17" s="63" t="s">
        <v>18</v>
      </c>
      <c r="E17" s="68">
        <v>426</v>
      </c>
      <c r="F17" s="65">
        <f>H17+I17+L17+J17+K17</f>
        <v>370</v>
      </c>
      <c r="G17" s="69">
        <f>16*0.7122</f>
        <v>11.3952</v>
      </c>
      <c r="H17" s="69">
        <f>42*0.7472</f>
        <v>31.3824</v>
      </c>
      <c r="I17" s="69">
        <f>0*0.7472</f>
        <v>0</v>
      </c>
      <c r="J17" s="69">
        <f>0*0.7472</f>
        <v>0</v>
      </c>
      <c r="K17" s="69">
        <f>370-J17-H17-I17</f>
        <v>338.6176</v>
      </c>
      <c r="L17" s="69"/>
    </row>
    <row r="18" spans="2:12" ht="15">
      <c r="B18" s="70"/>
      <c r="C18" s="57" t="s">
        <v>13</v>
      </c>
      <c r="D18" s="8" t="s">
        <v>14</v>
      </c>
      <c r="E18" s="71">
        <v>217.398442</v>
      </c>
      <c r="F18" s="72">
        <f>G18+H18+I18+J18+L18+K18</f>
        <v>198.964734</v>
      </c>
      <c r="G18" s="71">
        <v>6.889</v>
      </c>
      <c r="H18" s="71">
        <v>18.657584</v>
      </c>
      <c r="I18" s="71">
        <v>0</v>
      </c>
      <c r="J18" s="71">
        <v>0</v>
      </c>
      <c r="K18" s="73">
        <v>173.41815</v>
      </c>
      <c r="L18" s="74"/>
    </row>
    <row r="19" spans="2:12" ht="15" thickBot="1">
      <c r="B19" s="61"/>
      <c r="C19" s="75"/>
      <c r="D19" s="21"/>
      <c r="E19" s="76"/>
      <c r="F19" s="77"/>
      <c r="G19" s="77"/>
      <c r="H19" s="78"/>
      <c r="I19" s="78"/>
      <c r="J19" s="78"/>
      <c r="K19" s="77"/>
      <c r="L19" s="78"/>
    </row>
    <row r="20" spans="2:12" ht="15">
      <c r="B20" s="79" t="s">
        <v>21</v>
      </c>
      <c r="C20" s="57"/>
      <c r="D20" s="8"/>
      <c r="E20" s="58"/>
      <c r="F20" s="59"/>
      <c r="G20" s="59"/>
      <c r="H20" s="59"/>
      <c r="I20" s="59"/>
      <c r="J20" s="59"/>
      <c r="K20" s="59"/>
      <c r="L20" s="60"/>
    </row>
    <row r="21" spans="2:12" ht="14.25">
      <c r="B21" s="61"/>
      <c r="C21" s="62" t="s">
        <v>15</v>
      </c>
      <c r="D21" s="63" t="s">
        <v>16</v>
      </c>
      <c r="E21" s="64"/>
      <c r="F21" s="64">
        <f>F23/30*1000</f>
        <v>600.2933333333333</v>
      </c>
      <c r="G21" s="64">
        <f>G23/15*1000</f>
        <v>0</v>
      </c>
      <c r="H21" s="64">
        <f>H23/31*1000</f>
        <v>0</v>
      </c>
      <c r="I21" s="64">
        <f>I23/31*1000</f>
        <v>0</v>
      </c>
      <c r="J21" s="64">
        <f>J23/31*1000</f>
        <v>0</v>
      </c>
      <c r="K21" s="64">
        <f>K23/30*1000</f>
        <v>600.2933333333333</v>
      </c>
      <c r="L21" s="65"/>
    </row>
    <row r="22" spans="2:12" ht="15" thickBot="1">
      <c r="B22" s="61"/>
      <c r="C22" s="67" t="s">
        <v>17</v>
      </c>
      <c r="D22" s="63" t="s">
        <v>18</v>
      </c>
      <c r="E22" s="68"/>
      <c r="F22" s="65">
        <f>H22+I22+L22+J22+K22</f>
        <v>35</v>
      </c>
      <c r="G22" s="69">
        <v>0</v>
      </c>
      <c r="H22" s="69">
        <v>0</v>
      </c>
      <c r="I22" s="69">
        <v>0</v>
      </c>
      <c r="J22" s="69">
        <v>0</v>
      </c>
      <c r="K22" s="69">
        <v>35</v>
      </c>
      <c r="L22" s="69"/>
    </row>
    <row r="23" spans="2:12" ht="15">
      <c r="B23" s="61"/>
      <c r="C23" s="57" t="s">
        <v>13</v>
      </c>
      <c r="D23" s="8" t="s">
        <v>14</v>
      </c>
      <c r="E23" s="80"/>
      <c r="F23" s="72">
        <f>G23+H23+I23+J23+L23+K23</f>
        <v>18.0088</v>
      </c>
      <c r="G23" s="71">
        <v>0</v>
      </c>
      <c r="H23" s="71">
        <v>0</v>
      </c>
      <c r="I23" s="71">
        <v>0</v>
      </c>
      <c r="J23" s="71">
        <v>0</v>
      </c>
      <c r="K23" s="73">
        <v>18.0088</v>
      </c>
      <c r="L23" s="74"/>
    </row>
    <row r="24" spans="2:12" ht="15" thickBot="1">
      <c r="B24" s="20"/>
      <c r="C24" s="75"/>
      <c r="D24" s="21"/>
      <c r="E24" s="76"/>
      <c r="F24" s="77"/>
      <c r="G24" s="77"/>
      <c r="H24" s="78"/>
      <c r="I24" s="78"/>
      <c r="J24" s="78"/>
      <c r="K24" s="77"/>
      <c r="L24" s="78"/>
    </row>
    <row r="25" spans="2:12" ht="15">
      <c r="B25" s="81" t="s">
        <v>22</v>
      </c>
      <c r="C25" s="57"/>
      <c r="D25" s="8"/>
      <c r="E25" s="58"/>
      <c r="F25" s="59"/>
      <c r="G25" s="59"/>
      <c r="H25" s="59"/>
      <c r="I25" s="59"/>
      <c r="J25" s="59"/>
      <c r="K25" s="59"/>
      <c r="L25" s="59"/>
    </row>
    <row r="26" spans="2:12" ht="14.25">
      <c r="B26" s="61"/>
      <c r="C26" s="62" t="s">
        <v>15</v>
      </c>
      <c r="D26" s="63" t="s">
        <v>16</v>
      </c>
      <c r="E26" s="64">
        <f>E28/30*1000</f>
        <v>2574.474933333334</v>
      </c>
      <c r="F26" s="64">
        <f>F28/30*1000</f>
        <v>2400</v>
      </c>
      <c r="G26" s="64">
        <f>G28/15*1000</f>
        <v>203</v>
      </c>
      <c r="H26" s="64">
        <f>H28/30*1000</f>
        <v>191.43333333333334</v>
      </c>
      <c r="I26" s="64">
        <f>I28/30*1000</f>
        <v>0</v>
      </c>
      <c r="J26" s="64">
        <f>J28/15*1000</f>
        <v>0</v>
      </c>
      <c r="K26" s="64">
        <f>K28/30*1000</f>
        <v>2051.9333333333334</v>
      </c>
      <c r="L26" s="64">
        <f>L28/30*1000</f>
        <v>55.13333333333333</v>
      </c>
    </row>
    <row r="27" spans="2:12" ht="15.75" thickBot="1">
      <c r="B27" s="66"/>
      <c r="C27" s="67" t="s">
        <v>17</v>
      </c>
      <c r="D27" s="63" t="s">
        <v>18</v>
      </c>
      <c r="E27" s="68">
        <v>149</v>
      </c>
      <c r="F27" s="65">
        <f>H27+I27+L27+J27+K27</f>
        <v>131.9572222222222</v>
      </c>
      <c r="G27" s="69">
        <f>16*0.2878</f>
        <v>4.6048</v>
      </c>
      <c r="H27" s="69">
        <f>42*0.23</f>
        <v>9.66</v>
      </c>
      <c r="I27" s="69">
        <f>0*0.23</f>
        <v>0</v>
      </c>
      <c r="J27" s="69">
        <f>0*0.23</f>
        <v>0</v>
      </c>
      <c r="K27" s="69">
        <v>120</v>
      </c>
      <c r="L27" s="69">
        <f>L26/24</f>
        <v>2.297222222222222</v>
      </c>
    </row>
    <row r="28" spans="2:12" ht="15">
      <c r="B28" s="70"/>
      <c r="C28" s="57" t="s">
        <v>13</v>
      </c>
      <c r="D28" s="8" t="s">
        <v>14</v>
      </c>
      <c r="E28" s="71">
        <f>50.211995+27.022253</f>
        <v>77.23424800000001</v>
      </c>
      <c r="F28" s="72">
        <f>G28+H28+I28+J28+L28+K28</f>
        <v>72</v>
      </c>
      <c r="G28" s="71">
        <v>3.045</v>
      </c>
      <c r="H28" s="71">
        <v>5.743</v>
      </c>
      <c r="I28" s="71">
        <v>0</v>
      </c>
      <c r="J28" s="71">
        <v>0</v>
      </c>
      <c r="K28" s="73">
        <v>61.558</v>
      </c>
      <c r="L28" s="71">
        <v>1.654</v>
      </c>
    </row>
    <row r="29" spans="2:12" ht="15" thickBot="1">
      <c r="B29" s="61"/>
      <c r="C29" s="75"/>
      <c r="D29" s="21"/>
      <c r="E29" s="76"/>
      <c r="F29" s="77"/>
      <c r="G29" s="77"/>
      <c r="H29" s="78"/>
      <c r="I29" s="78"/>
      <c r="J29" s="78"/>
      <c r="K29" s="77"/>
      <c r="L29" s="78"/>
    </row>
    <row r="30" spans="2:12" ht="15">
      <c r="B30" s="82" t="s">
        <v>23</v>
      </c>
      <c r="C30" s="57"/>
      <c r="D30" s="8"/>
      <c r="E30" s="58"/>
      <c r="F30" s="59"/>
      <c r="G30" s="59"/>
      <c r="H30" s="59"/>
      <c r="I30" s="59"/>
      <c r="J30" s="59"/>
      <c r="K30" s="59"/>
      <c r="L30" s="60"/>
    </row>
    <row r="31" spans="2:12" ht="14.25">
      <c r="B31" s="61"/>
      <c r="C31" s="62" t="s">
        <v>15</v>
      </c>
      <c r="D31" s="63" t="s">
        <v>16</v>
      </c>
      <c r="E31" s="64"/>
      <c r="F31" s="64">
        <f>F33/30*1000</f>
        <v>103.33333333333333</v>
      </c>
      <c r="G31" s="64">
        <f>G33/15*1000</f>
        <v>0</v>
      </c>
      <c r="H31" s="64">
        <f>H33/30*1000</f>
        <v>0</v>
      </c>
      <c r="I31" s="64">
        <f>I33/30*1000</f>
        <v>0</v>
      </c>
      <c r="J31" s="64">
        <f>J33/30*1000</f>
        <v>0</v>
      </c>
      <c r="K31" s="64">
        <f>K33/30*1000</f>
        <v>103.33333333333333</v>
      </c>
      <c r="L31" s="65"/>
    </row>
    <row r="32" spans="2:12" ht="15" thickBot="1">
      <c r="B32" s="61"/>
      <c r="C32" s="67" t="s">
        <v>17</v>
      </c>
      <c r="D32" s="63" t="s">
        <v>18</v>
      </c>
      <c r="E32" s="68"/>
      <c r="F32" s="65">
        <f>H32+I32+L32+J32+K32</f>
        <v>9</v>
      </c>
      <c r="G32" s="69">
        <v>0</v>
      </c>
      <c r="H32" s="69">
        <v>0</v>
      </c>
      <c r="I32" s="69">
        <f>0*0.7497</f>
        <v>0</v>
      </c>
      <c r="J32" s="69">
        <v>0</v>
      </c>
      <c r="K32" s="69">
        <v>9</v>
      </c>
      <c r="L32" s="69"/>
    </row>
    <row r="33" spans="2:12" ht="15">
      <c r="B33" s="61"/>
      <c r="C33" s="57" t="s">
        <v>13</v>
      </c>
      <c r="D33" s="8" t="s">
        <v>14</v>
      </c>
      <c r="E33" s="80"/>
      <c r="F33" s="72">
        <f>G33+H33+I33+J33+L33+K33</f>
        <v>3.1</v>
      </c>
      <c r="G33" s="71">
        <v>0</v>
      </c>
      <c r="H33" s="71">
        <v>0</v>
      </c>
      <c r="I33" s="71">
        <v>0</v>
      </c>
      <c r="J33" s="71">
        <v>0</v>
      </c>
      <c r="K33" s="73">
        <v>3.1</v>
      </c>
      <c r="L33" s="74"/>
    </row>
    <row r="34" spans="2:12" ht="15" thickBot="1">
      <c r="B34" s="61"/>
      <c r="C34" s="75"/>
      <c r="D34" s="21"/>
      <c r="E34" s="76"/>
      <c r="F34" s="77"/>
      <c r="G34" s="77"/>
      <c r="H34" s="78"/>
      <c r="I34" s="78"/>
      <c r="J34" s="78"/>
      <c r="K34" s="77"/>
      <c r="L34" s="78"/>
    </row>
    <row r="35" spans="2:12" ht="15">
      <c r="B35" s="82" t="s">
        <v>24</v>
      </c>
      <c r="C35" s="57"/>
      <c r="D35" s="8"/>
      <c r="E35" s="58"/>
      <c r="F35" s="59"/>
      <c r="G35" s="59"/>
      <c r="H35" s="59"/>
      <c r="I35" s="59"/>
      <c r="J35" s="59"/>
      <c r="K35" s="59"/>
      <c r="L35" s="60"/>
    </row>
    <row r="36" spans="2:12" ht="14.25">
      <c r="B36" s="61"/>
      <c r="C36" s="62" t="s">
        <v>15</v>
      </c>
      <c r="D36" s="63" t="s">
        <v>16</v>
      </c>
      <c r="E36" s="64"/>
      <c r="F36" s="64">
        <f>F38/30*1000</f>
        <v>63.33333333333332</v>
      </c>
      <c r="G36" s="64">
        <f>G38/15*1000</f>
        <v>0</v>
      </c>
      <c r="H36" s="64">
        <f>H38/30*1000</f>
        <v>0</v>
      </c>
      <c r="I36" s="64">
        <f>I38/30*1000</f>
        <v>0</v>
      </c>
      <c r="J36" s="64">
        <f>J38/30*1000</f>
        <v>0</v>
      </c>
      <c r="K36" s="64">
        <f>K38/30*1000</f>
        <v>63.33333333333332</v>
      </c>
      <c r="L36" s="65"/>
    </row>
    <row r="37" spans="2:12" ht="15" thickBot="1">
      <c r="B37" s="61"/>
      <c r="C37" s="67" t="s">
        <v>17</v>
      </c>
      <c r="D37" s="63" t="s">
        <v>18</v>
      </c>
      <c r="E37" s="68"/>
      <c r="F37" s="65">
        <f>H37+I37+L37+J37+K37</f>
        <v>5</v>
      </c>
      <c r="G37" s="69">
        <v>0</v>
      </c>
      <c r="H37" s="69">
        <v>0</v>
      </c>
      <c r="I37" s="69">
        <f>0*0.7497</f>
        <v>0</v>
      </c>
      <c r="J37" s="69">
        <v>0</v>
      </c>
      <c r="K37" s="69">
        <v>5</v>
      </c>
      <c r="L37" s="69"/>
    </row>
    <row r="38" spans="2:12" ht="15">
      <c r="B38" s="61"/>
      <c r="C38" s="57" t="s">
        <v>13</v>
      </c>
      <c r="D38" s="8" t="s">
        <v>14</v>
      </c>
      <c r="E38" s="80"/>
      <c r="F38" s="72">
        <f>G38+H38+I38+J38+L38+K38</f>
        <v>1.9</v>
      </c>
      <c r="G38" s="71">
        <v>0</v>
      </c>
      <c r="H38" s="71">
        <v>0</v>
      </c>
      <c r="I38" s="71">
        <v>0</v>
      </c>
      <c r="J38" s="71">
        <v>0</v>
      </c>
      <c r="K38" s="73">
        <v>1.9</v>
      </c>
      <c r="L38" s="74"/>
    </row>
    <row r="39" spans="2:12" ht="15" thickBot="1">
      <c r="B39" s="20"/>
      <c r="C39" s="75"/>
      <c r="D39" s="21"/>
      <c r="E39" s="76"/>
      <c r="F39" s="77"/>
      <c r="G39" s="77"/>
      <c r="H39" s="78"/>
      <c r="I39" s="78"/>
      <c r="J39" s="78"/>
      <c r="K39" s="77"/>
      <c r="L39" s="78"/>
    </row>
    <row r="40" spans="2:12" ht="15">
      <c r="B40" s="56" t="s">
        <v>25</v>
      </c>
      <c r="C40" s="57"/>
      <c r="D40" s="8"/>
      <c r="E40" s="83"/>
      <c r="F40" s="84"/>
      <c r="G40" s="85"/>
      <c r="H40" s="59"/>
      <c r="I40" s="59"/>
      <c r="J40" s="59"/>
      <c r="K40" s="59"/>
      <c r="L40" s="84"/>
    </row>
    <row r="41" spans="2:12" ht="14.25">
      <c r="B41" s="61"/>
      <c r="C41" s="62" t="s">
        <v>15</v>
      </c>
      <c r="D41" s="63" t="s">
        <v>16</v>
      </c>
      <c r="E41" s="64">
        <f>E43/30*1000</f>
        <v>309.1431333333333</v>
      </c>
      <c r="F41" s="64">
        <f>F43/30*1000</f>
        <v>306.2105333333334</v>
      </c>
      <c r="G41" s="86"/>
      <c r="H41" s="64">
        <f>H43/30*1000</f>
        <v>18.977200000000003</v>
      </c>
      <c r="I41" s="64">
        <f>I43/30*1000</f>
        <v>0</v>
      </c>
      <c r="J41" s="64">
        <f>J43/30*1000</f>
        <v>0</v>
      </c>
      <c r="K41" s="64">
        <f>K43/30*1000</f>
        <v>287.23333333333335</v>
      </c>
      <c r="L41" s="65"/>
    </row>
    <row r="42" spans="2:12" ht="15" thickBot="1">
      <c r="B42" s="61"/>
      <c r="C42" s="67" t="s">
        <v>17</v>
      </c>
      <c r="D42" s="63" t="s">
        <v>18</v>
      </c>
      <c r="E42" s="68">
        <v>25</v>
      </c>
      <c r="F42" s="65">
        <f>K42+I42+H42+J42</f>
        <v>21.9576</v>
      </c>
      <c r="G42" s="84"/>
      <c r="H42" s="69">
        <f>42*0.0228</f>
        <v>0.9576</v>
      </c>
      <c r="I42" s="69">
        <f>0*0.0228</f>
        <v>0</v>
      </c>
      <c r="J42" s="87">
        <f>0*0.0228</f>
        <v>0</v>
      </c>
      <c r="K42" s="88">
        <v>21</v>
      </c>
      <c r="L42" s="89"/>
    </row>
    <row r="43" spans="2:12" ht="15">
      <c r="B43" s="61"/>
      <c r="C43" s="57" t="s">
        <v>13</v>
      </c>
      <c r="D43" s="8" t="s">
        <v>14</v>
      </c>
      <c r="E43" s="71">
        <v>9.274294</v>
      </c>
      <c r="F43" s="71">
        <f>K43+I43+H43+J43</f>
        <v>9.186316000000001</v>
      </c>
      <c r="G43" s="71"/>
      <c r="H43" s="71">
        <v>0.569316</v>
      </c>
      <c r="I43" s="71">
        <v>0</v>
      </c>
      <c r="J43" s="71">
        <v>0</v>
      </c>
      <c r="K43" s="73">
        <v>8.617</v>
      </c>
      <c r="L43" s="90"/>
    </row>
    <row r="44" spans="2:12" ht="15" thickBot="1">
      <c r="B44" s="61"/>
      <c r="C44" s="75"/>
      <c r="D44" s="21"/>
      <c r="E44" s="80"/>
      <c r="F44" s="86"/>
      <c r="G44" s="91"/>
      <c r="H44" s="86"/>
      <c r="I44" s="86"/>
      <c r="J44" s="86"/>
      <c r="K44" s="86"/>
      <c r="L44" s="86"/>
    </row>
    <row r="45" spans="2:12" ht="15">
      <c r="B45" s="82" t="s">
        <v>26</v>
      </c>
      <c r="C45" s="7" t="s">
        <v>13</v>
      </c>
      <c r="D45" s="8" t="s">
        <v>14</v>
      </c>
      <c r="E45" s="92">
        <f>E49-E28-E18-E43-E38-E33-E23</f>
        <v>7.917806000000011</v>
      </c>
      <c r="F45" s="92">
        <f>K45</f>
        <v>8.5</v>
      </c>
      <c r="G45" s="93">
        <f>G49-G28-G18-G43-G38-G33-G23</f>
        <v>8.881784197001252E-16</v>
      </c>
      <c r="H45" s="93">
        <f>H49-H28-H18-H43-H38-H33-H23</f>
        <v>5.551115123125783E-16</v>
      </c>
      <c r="I45" s="93">
        <f>I49-I28-I18-I43-I38-I33-I23</f>
        <v>0</v>
      </c>
      <c r="J45" s="93">
        <f>J49-J28-J18-J43-J38-J33-J23</f>
        <v>0</v>
      </c>
      <c r="K45" s="93">
        <v>8.5</v>
      </c>
      <c r="L45" s="93">
        <f>L49-L28-L18-L43-L38-L33-L23</f>
        <v>0</v>
      </c>
    </row>
    <row r="46" spans="2:12" ht="15">
      <c r="B46" s="61"/>
      <c r="C46" s="94" t="s">
        <v>17</v>
      </c>
      <c r="D46" s="63" t="s">
        <v>18</v>
      </c>
      <c r="E46" s="82"/>
      <c r="F46" s="86">
        <v>18</v>
      </c>
      <c r="G46" s="74"/>
      <c r="H46" s="74"/>
      <c r="I46" s="74"/>
      <c r="J46" s="74"/>
      <c r="K46" s="86">
        <v>17</v>
      </c>
      <c r="L46" s="74"/>
    </row>
    <row r="47" spans="2:12" ht="15.75" thickBot="1">
      <c r="B47" s="20"/>
      <c r="C47" s="21"/>
      <c r="D47" s="21"/>
      <c r="E47" s="95"/>
      <c r="F47" s="77"/>
      <c r="G47" s="78"/>
      <c r="H47" s="78"/>
      <c r="I47" s="78"/>
      <c r="J47" s="78"/>
      <c r="K47" s="78"/>
      <c r="L47" s="78"/>
    </row>
    <row r="48" spans="2:12" ht="15.75" thickBot="1">
      <c r="B48" s="96"/>
      <c r="C48" s="7"/>
      <c r="D48" s="7"/>
      <c r="E48" s="81"/>
      <c r="F48" s="97"/>
      <c r="G48" s="98"/>
      <c r="H48" s="98"/>
      <c r="I48" s="98"/>
      <c r="J48" s="98"/>
      <c r="K48" s="98"/>
      <c r="L48" s="98"/>
    </row>
    <row r="49" spans="2:12" ht="15">
      <c r="B49" s="56" t="s">
        <v>27</v>
      </c>
      <c r="C49" s="63" t="s">
        <v>13</v>
      </c>
      <c r="D49" s="63" t="s">
        <v>14</v>
      </c>
      <c r="E49" s="71">
        <v>311.82479</v>
      </c>
      <c r="F49" s="71">
        <f>(F18+F28+F43)+F38+F33+F23+F45</f>
        <v>311.65985</v>
      </c>
      <c r="G49" s="71">
        <f>(G18+G28+G43)+G38+G33+G23</f>
        <v>9.934000000000001</v>
      </c>
      <c r="H49" s="71">
        <f>(H18+H28+H43)+H38+H33+H23</f>
        <v>24.969900000000003</v>
      </c>
      <c r="I49" s="71">
        <f>(I18+I28+I43)+I38+I33+I23</f>
        <v>0</v>
      </c>
      <c r="J49" s="71">
        <f>(J18+J28+J43)+J38+J33+J23</f>
        <v>0</v>
      </c>
      <c r="K49" s="71">
        <f>(K18+K28+K43)+K38+K33+K23+K45</f>
        <v>275.10195</v>
      </c>
      <c r="L49" s="71">
        <f>(L18+L28+L43)+L38+L33+L23</f>
        <v>1.654</v>
      </c>
    </row>
    <row r="50" spans="2:12" ht="14.25">
      <c r="B50" s="99"/>
      <c r="C50" s="100" t="s">
        <v>28</v>
      </c>
      <c r="D50" s="63" t="s">
        <v>16</v>
      </c>
      <c r="E50" s="64">
        <f>E49/30*1000</f>
        <v>10394.159666666666</v>
      </c>
      <c r="F50" s="64">
        <f>F49/30*1000</f>
        <v>10388.661666666667</v>
      </c>
      <c r="G50" s="64">
        <f>G49/15*1000</f>
        <v>662.2666666666668</v>
      </c>
      <c r="H50" s="64">
        <f>H49/30*1000</f>
        <v>832.3300000000002</v>
      </c>
      <c r="I50" s="64">
        <f>I49/30*1000</f>
        <v>0</v>
      </c>
      <c r="J50" s="64">
        <f>J49/30*1000</f>
        <v>0</v>
      </c>
      <c r="K50" s="64">
        <f>K49/30*1000</f>
        <v>9170.064999999999</v>
      </c>
      <c r="L50" s="64">
        <f>L49/30*1000</f>
        <v>55.13333333333333</v>
      </c>
    </row>
    <row r="51" spans="2:12" ht="14.25">
      <c r="B51" s="86"/>
      <c r="C51" s="94" t="s">
        <v>17</v>
      </c>
      <c r="D51" s="63" t="s">
        <v>18</v>
      </c>
      <c r="E51" s="69">
        <v>589</v>
      </c>
      <c r="F51" s="69">
        <f>(F17+F27+F42)+F32+F37+F46</f>
        <v>555.9148222222221</v>
      </c>
      <c r="G51" s="69">
        <f>(G17+G27+G42)+G32+G37</f>
        <v>16</v>
      </c>
      <c r="H51" s="69">
        <f>(H17+H27+H42)+H32+H37</f>
        <v>42</v>
      </c>
      <c r="I51" s="69">
        <f>(I17+I27+I42)+I32+I37</f>
        <v>0</v>
      </c>
      <c r="J51" s="69">
        <f>(J17+J27+J42)+J32+J37</f>
        <v>0</v>
      </c>
      <c r="K51" s="69">
        <f>(K17+K27+K42)+K32+K37+K46</f>
        <v>510.6176</v>
      </c>
      <c r="L51" s="69">
        <f>(L17+L27+L42)+L32+L37</f>
        <v>2.297222222222222</v>
      </c>
    </row>
    <row r="52" spans="2:12" ht="15.75" thickBot="1">
      <c r="B52" s="101"/>
      <c r="C52" s="21"/>
      <c r="D52" s="102"/>
      <c r="E52" s="95"/>
      <c r="F52" s="77"/>
      <c r="G52" s="77"/>
      <c r="H52" s="78"/>
      <c r="I52" s="78"/>
      <c r="J52" s="78"/>
      <c r="K52" s="103"/>
      <c r="L52" s="7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Cudreashova Olga</dc:creator>
  <cp:keywords/>
  <dc:description/>
  <cp:lastModifiedBy>Rijcov</cp:lastModifiedBy>
  <dcterms:created xsi:type="dcterms:W3CDTF">2016-06-27T13:05:19Z</dcterms:created>
  <dcterms:modified xsi:type="dcterms:W3CDTF">2016-06-27T13:30:09Z</dcterms:modified>
  <cp:category/>
  <cp:version/>
  <cp:contentType/>
  <cp:contentStatus/>
</cp:coreProperties>
</file>